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3.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4.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https://emailwsu-my.sharepoint.com/personal/v_sierrajimenez_wsu_edu/Documents/WSU/PhD/Thesis/Paper 1 Methodology/Paper/"/>
    </mc:Choice>
  </mc:AlternateContent>
  <xr:revisionPtr revIDLastSave="28" documentId="13_ncr:1_{4B99BB49-4D1B-2B44-BBCF-9F8CEA6DA3BF}" xr6:coauthVersionLast="47" xr6:coauthVersionMax="47" xr10:uidLastSave="{9EF0DDF9-FC84-2A4E-9FB3-173A92B4EA6A}"/>
  <bookViews>
    <workbookView xWindow="0" yWindow="500" windowWidth="28800" windowHeight="15820" activeTab="5" xr2:uid="{DAA8F625-943F-0349-A12B-AD3C3E1B2EF0}"/>
  </bookViews>
  <sheets>
    <sheet name="Data" sheetId="9" r:id="rId1"/>
    <sheet name="Raman" sheetId="11" r:id="rId2"/>
    <sheet name="XPS" sheetId="12" r:id="rId3"/>
    <sheet name="FTIR" sheetId="13" r:id="rId4"/>
    <sheet name="XRD" sheetId="15" r:id="rId5"/>
    <sheet name="NMR" sheetId="14" r:id="rId6"/>
    <sheet name="CHN" sheetId="16" r:id="rId7"/>
    <sheet name="ESR" sheetId="17" r:id="rId8"/>
    <sheet name="LDI_FTICR_MS" sheetId="18" r:id="rId9"/>
    <sheet name="BPCA_Results" sheetId="20" r:id="rId10"/>
    <sheet name="BPCA_HPLC" sheetId="19" r:id="rId11"/>
    <sheet name="AtomisticModel_Results" sheetId="21" r:id="rId12"/>
    <sheet name="Total_PSD" sheetId="23" r:id="rId13"/>
    <sheet name="g(r)" sheetId="22" r:id="rId14"/>
    <sheet name="Coordiantion" sheetId="24" r:id="rId15"/>
    <sheet name="Cluster_Analysis" sheetId="25" r:id="rId16"/>
    <sheet name="References" sheetId="10" r:id="rId17"/>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1" i="9" l="1"/>
  <c r="B20" i="9"/>
  <c r="F6" i="21" l="1"/>
  <c r="F4" i="21"/>
  <c r="F5" i="21"/>
  <c r="F7" i="21"/>
  <c r="C4" i="21"/>
  <c r="C5" i="21"/>
  <c r="C6" i="21"/>
  <c r="C19" i="21"/>
  <c r="C21" i="21" l="1"/>
  <c r="C20" i="21"/>
  <c r="Z27" i="21"/>
  <c r="X27" i="21"/>
  <c r="W27" i="21"/>
  <c r="V27" i="21"/>
  <c r="U27" i="21"/>
  <c r="E11" i="21"/>
  <c r="C18" i="21" l="1"/>
  <c r="U4" i="21"/>
  <c r="F16" i="9"/>
  <c r="E18" i="21"/>
  <c r="G18" i="21" s="1"/>
  <c r="E21" i="21"/>
  <c r="G21" i="21" s="1"/>
  <c r="Y10" i="21"/>
  <c r="D7" i="21"/>
  <c r="E7" i="21"/>
  <c r="C7" i="21"/>
  <c r="D6" i="21"/>
  <c r="E6" i="21"/>
  <c r="D5" i="21"/>
  <c r="E5" i="21"/>
  <c r="U31" i="21"/>
  <c r="V31" i="21"/>
  <c r="W31" i="21"/>
  <c r="X31" i="21"/>
  <c r="Y31" i="21"/>
  <c r="Z31" i="21"/>
  <c r="U33" i="21"/>
  <c r="V33" i="21"/>
  <c r="W33" i="21"/>
  <c r="X33" i="21"/>
  <c r="Y33" i="21"/>
  <c r="Z33" i="21"/>
  <c r="U35" i="21"/>
  <c r="V35" i="21"/>
  <c r="W35" i="21"/>
  <c r="X35" i="21"/>
  <c r="Y35" i="21"/>
  <c r="Z35" i="21"/>
  <c r="U37" i="21"/>
  <c r="V37" i="21"/>
  <c r="W37" i="21"/>
  <c r="X37" i="21"/>
  <c r="Y37" i="21"/>
  <c r="Z37" i="21"/>
  <c r="Z29" i="21"/>
  <c r="H13" i="21" s="1"/>
  <c r="X29" i="21"/>
  <c r="F13" i="21" s="1"/>
  <c r="W29" i="21"/>
  <c r="E13" i="21" s="1"/>
  <c r="V29" i="21"/>
  <c r="D13" i="21" s="1"/>
  <c r="U29" i="21"/>
  <c r="C13" i="21" s="1"/>
  <c r="H12" i="21"/>
  <c r="F12" i="21"/>
  <c r="E12" i="21"/>
  <c r="D12" i="21"/>
  <c r="C12" i="21"/>
  <c r="Z25" i="21"/>
  <c r="H11" i="21" s="1"/>
  <c r="Y25" i="21"/>
  <c r="G11" i="21" s="1"/>
  <c r="X25" i="21"/>
  <c r="F11" i="21" s="1"/>
  <c r="W25" i="21"/>
  <c r="V25" i="21"/>
  <c r="D11" i="21" s="1"/>
  <c r="U25" i="21"/>
  <c r="C11" i="21" s="1"/>
  <c r="Z23" i="21"/>
  <c r="H10" i="21" s="1"/>
  <c r="Y23" i="21"/>
  <c r="G10" i="21" s="1"/>
  <c r="X23" i="21"/>
  <c r="F10" i="21" s="1"/>
  <c r="W23" i="21"/>
  <c r="E10" i="21" s="1"/>
  <c r="V23" i="21"/>
  <c r="D10" i="21" s="1"/>
  <c r="U23" i="21"/>
  <c r="C10" i="21" s="1"/>
  <c r="E20" i="21"/>
  <c r="G20" i="21" s="1"/>
  <c r="E19" i="21"/>
  <c r="G19" i="21" s="1"/>
  <c r="Z10" i="21"/>
  <c r="Z9" i="21"/>
  <c r="Y9" i="21"/>
  <c r="Z8" i="21"/>
  <c r="H6" i="21" s="1"/>
  <c r="Y8" i="21"/>
  <c r="G6" i="21" s="1"/>
  <c r="Z7" i="21"/>
  <c r="Y7" i="21"/>
  <c r="Z6" i="21"/>
  <c r="H5" i="21" s="1"/>
  <c r="Y6" i="21"/>
  <c r="G5" i="21" s="1"/>
  <c r="Z5" i="21"/>
  <c r="Y5" i="21"/>
  <c r="X4" i="21"/>
  <c r="W4" i="21"/>
  <c r="V4" i="21"/>
  <c r="Z3" i="21"/>
  <c r="Y3" i="21"/>
  <c r="E19" i="9"/>
  <c r="E18" i="9" s="1"/>
  <c r="F19" i="9"/>
  <c r="F18" i="9" s="1"/>
  <c r="G19" i="9"/>
  <c r="G18" i="9" s="1"/>
  <c r="H19" i="9"/>
  <c r="H18" i="9" s="1"/>
  <c r="Y4" i="21" l="1"/>
  <c r="G4" i="21" s="1"/>
  <c r="D4" i="21"/>
  <c r="C14" i="21"/>
  <c r="G7" i="21"/>
  <c r="H7" i="21"/>
  <c r="E4" i="21"/>
  <c r="E8" i="21" s="1"/>
  <c r="C8" i="21"/>
  <c r="D14" i="21"/>
  <c r="E14" i="21"/>
  <c r="Z4" i="21"/>
  <c r="H4" i="21" s="1"/>
  <c r="H8" i="21" s="1"/>
  <c r="F14" i="21"/>
  <c r="G14" i="21"/>
  <c r="H14" i="21"/>
  <c r="F8" i="21"/>
  <c r="D8" i="21"/>
  <c r="G8" i="21"/>
  <c r="B48" i="9"/>
  <c r="E28" i="9" l="1"/>
  <c r="B64" i="9" l="1"/>
  <c r="B56" i="9"/>
  <c r="B3" i="9"/>
  <c r="B27" i="9"/>
  <c r="B22" i="9"/>
  <c r="F33" i="9"/>
  <c r="F32" i="9"/>
  <c r="F31" i="9"/>
  <c r="F30" i="9"/>
  <c r="F29" i="9"/>
  <c r="F28" i="9"/>
  <c r="H21" i="9"/>
  <c r="G21" i="9"/>
  <c r="F21" i="9"/>
  <c r="C18" i="9"/>
  <c r="H7" i="9"/>
  <c r="G7" i="9"/>
  <c r="D7" i="9"/>
  <c r="C7" i="9"/>
  <c r="H6" i="9"/>
  <c r="G6" i="9"/>
  <c r="D6" i="9"/>
  <c r="C6" i="9"/>
  <c r="H5" i="9"/>
  <c r="G5" i="9"/>
  <c r="D5" i="9"/>
  <c r="C5" i="9"/>
  <c r="H4" i="9"/>
  <c r="G4" i="9"/>
  <c r="D4" i="9"/>
  <c r="C4" i="9"/>
  <c r="G9" i="9"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U13" authorId="0" shapeId="0" xr:uid="{E4BEF0F4-4AB5-5946-9A02-A224C6AE78B2}">
      <text>
        <r>
          <rPr>
            <b/>
            <sz val="10"/>
            <color rgb="FF000000"/>
            <rFont val="Tahoma"/>
            <family val="2"/>
          </rPr>
          <t>Microsoft Office User:</t>
        </r>
        <r>
          <rPr>
            <sz val="10"/>
            <color rgb="FF000000"/>
            <rFont val="Tahoma"/>
            <family val="2"/>
          </rPr>
          <t xml:space="preserve">
</t>
        </r>
        <r>
          <rPr>
            <sz val="10"/>
            <color rgb="FF000000"/>
            <rFont val="Calibri"/>
            <family val="2"/>
            <scheme val="minor"/>
          </rPr>
          <t xml:space="preserve">Estimated, not measured experimentally.
</t>
        </r>
      </text>
    </comment>
  </commentList>
</comments>
</file>

<file path=xl/sharedStrings.xml><?xml version="1.0" encoding="utf-8"?>
<sst xmlns="http://schemas.openxmlformats.org/spreadsheetml/2006/main" count="429" uniqueCount="228">
  <si>
    <t>Sample</t>
  </si>
  <si>
    <t>Cellulose</t>
  </si>
  <si>
    <t>C300</t>
  </si>
  <si>
    <t>C400</t>
  </si>
  <si>
    <t>C500</t>
  </si>
  <si>
    <t>C600</t>
  </si>
  <si>
    <t>C700</t>
  </si>
  <si>
    <t>Ref</t>
  </si>
  <si>
    <t>C (wt%)</t>
  </si>
  <si>
    <t>(Smith M. et al., 2016b)</t>
  </si>
  <si>
    <t>H (wt%)</t>
  </si>
  <si>
    <t>N (wt%)</t>
  </si>
  <si>
    <t>O (wt%)</t>
  </si>
  <si>
    <t>Ash (wt%)</t>
  </si>
  <si>
    <t>&lt;0.1</t>
  </si>
  <si>
    <t>O/C (Molar, daf)</t>
  </si>
  <si>
    <t>H/C</t>
  </si>
  <si>
    <t>Brighead</t>
  </si>
  <si>
    <t>Additional Properties</t>
  </si>
  <si>
    <t>Moisture (wt %)</t>
  </si>
  <si>
    <t>SA (CO2) m2/g</t>
  </si>
  <si>
    <t>-</t>
  </si>
  <si>
    <t>(Smith, M. et al., 2017b )</t>
  </si>
  <si>
    <t>This work</t>
  </si>
  <si>
    <t>Helium Density (g/L)</t>
  </si>
  <si>
    <t>Biochar yield</t>
  </si>
  <si>
    <r>
      <t>B</t>
    </r>
    <r>
      <rPr>
        <vertAlign val="subscript"/>
        <sz val="12"/>
        <color theme="1"/>
        <rFont val="Times New Roman"/>
        <family val="1"/>
      </rPr>
      <t>0</t>
    </r>
    <r>
      <rPr>
        <sz val="12"/>
        <color theme="1"/>
        <rFont val="Times New Roman"/>
        <family val="1"/>
      </rPr>
      <t xml:space="preserve"> (mT)</t>
    </r>
  </si>
  <si>
    <r>
      <t>3.50x10</t>
    </r>
    <r>
      <rPr>
        <vertAlign val="superscript"/>
        <sz val="12"/>
        <color rgb="FF000000"/>
        <rFont val="Times New Roman"/>
        <family val="1"/>
      </rPr>
      <t>6</t>
    </r>
  </si>
  <si>
    <r>
      <t>3.51x10</t>
    </r>
    <r>
      <rPr>
        <vertAlign val="superscript"/>
        <sz val="12"/>
        <color rgb="FF000000"/>
        <rFont val="Times New Roman"/>
        <family val="1"/>
      </rPr>
      <t>6</t>
    </r>
  </si>
  <si>
    <r>
      <t>3.46x10</t>
    </r>
    <r>
      <rPr>
        <vertAlign val="superscript"/>
        <sz val="12"/>
        <color rgb="FF000000"/>
        <rFont val="Times New Roman"/>
        <family val="1"/>
      </rPr>
      <t>6</t>
    </r>
  </si>
  <si>
    <r>
      <rPr>
        <i/>
        <sz val="12"/>
        <color theme="1"/>
        <rFont val="Times New Roman"/>
        <family val="1"/>
      </rPr>
      <t xml:space="preserve">v </t>
    </r>
    <r>
      <rPr>
        <sz val="12"/>
        <color theme="1"/>
        <rFont val="Times New Roman"/>
        <family val="1"/>
      </rPr>
      <t>(GHz)</t>
    </r>
  </si>
  <si>
    <t>ESR g-factor</t>
  </si>
  <si>
    <t>ESR radical concentration (spin/g)</t>
  </si>
  <si>
    <r>
      <t>1.9x10</t>
    </r>
    <r>
      <rPr>
        <vertAlign val="superscript"/>
        <sz val="12"/>
        <color rgb="FF000000"/>
        <rFont val="Times New Roman"/>
        <family val="1"/>
      </rPr>
      <t>6</t>
    </r>
  </si>
  <si>
    <r>
      <t>2.5x10</t>
    </r>
    <r>
      <rPr>
        <vertAlign val="superscript"/>
        <sz val="12"/>
        <color rgb="FF000000"/>
        <rFont val="Times New Roman"/>
        <family val="1"/>
      </rPr>
      <t>6</t>
    </r>
  </si>
  <si>
    <r>
      <t>2.8 x10</t>
    </r>
    <r>
      <rPr>
        <vertAlign val="superscript"/>
        <sz val="12"/>
        <color rgb="FF000000"/>
        <rFont val="Times New Roman"/>
        <family val="1"/>
      </rPr>
      <t>5</t>
    </r>
  </si>
  <si>
    <r>
      <t>4.8 x10</t>
    </r>
    <r>
      <rPr>
        <vertAlign val="superscript"/>
        <sz val="12"/>
        <color rgb="FF000000"/>
        <rFont val="Times New Roman"/>
        <family val="1"/>
      </rPr>
      <t>3</t>
    </r>
  </si>
  <si>
    <t>Carbonyl</t>
  </si>
  <si>
    <t>(Smith, M. et al., 2017a)</t>
  </si>
  <si>
    <t>Carboxyl/lactone</t>
  </si>
  <si>
    <t>Ether</t>
  </si>
  <si>
    <t>Defect</t>
  </si>
  <si>
    <t>Aromatic</t>
  </si>
  <si>
    <t>Aliphatic</t>
  </si>
  <si>
    <t>Contribution of various C-H bond distances Quantitative data (%) ––Estimated using DFT</t>
  </si>
  <si>
    <t>Aromatic and defective carbons</t>
  </si>
  <si>
    <t>C-H</t>
  </si>
  <si>
    <t>C-O-H</t>
  </si>
  <si>
    <t>C-(2)-H</t>
  </si>
  <si>
    <t>C(-3)-H</t>
  </si>
  <si>
    <t>&lt;1</t>
  </si>
  <si>
    <t>Ether/hydroxyl bonded carbons</t>
  </si>
  <si>
    <t>N/A</t>
  </si>
  <si>
    <t>O-H</t>
  </si>
  <si>
    <t>Alcohols</t>
  </si>
  <si>
    <t>Nearly Complete loss of these groups</t>
  </si>
  <si>
    <t>(Smith, M. et al., 2016b; Wang., Z. et al., 2014)</t>
  </si>
  <si>
    <t>Acids</t>
  </si>
  <si>
    <t>C=O</t>
  </si>
  <si>
    <t xml:space="preserve">These vibrations are most likely related to esters and lactones. </t>
  </si>
  <si>
    <t>Esters</t>
  </si>
  <si>
    <t>C-O</t>
  </si>
  <si>
    <t>Aromatics</t>
  </si>
  <si>
    <t>Visible</t>
  </si>
  <si>
    <t xml:space="preserve"> Indicating the formation of ether or ester like groups within the aromatic structures</t>
  </si>
  <si>
    <t>C=C</t>
  </si>
  <si>
    <t>Aliphatics</t>
  </si>
  <si>
    <t>O-C (Aromatic) O1s Deconvolution (atomic %)</t>
  </si>
  <si>
    <t>(Smith, M. et al., 2016b)</t>
  </si>
  <si>
    <t>O-C (Aliphatic) O1s Deconvolution (atomic %)</t>
  </si>
  <si>
    <t>C=O O1s Deconvolution (atomic %)</t>
  </si>
  <si>
    <t>O2/H2O O1s Deconvolution (atomic %)</t>
  </si>
  <si>
    <t>Deconvolution Peaks (%)</t>
  </si>
  <si>
    <t>C-C Low</t>
  </si>
  <si>
    <t>C-C Primary</t>
  </si>
  <si>
    <t>C-C High</t>
  </si>
  <si>
    <t>O-C-O/C=O</t>
  </si>
  <si>
    <t>O-C-O estimated</t>
  </si>
  <si>
    <t>COO</t>
  </si>
  <si>
    <t>DHE( 0 for all hydroxyl and 1 for all ether)</t>
  </si>
  <si>
    <t>DCL( 0 for all carboxyl and 1 for all lactone)</t>
  </si>
  <si>
    <t>C:O (C1s) (Qualitative)</t>
  </si>
  <si>
    <t>Figure 1. Experimental Raman spectra of chars produced from cellulose at different temperatures. All data were collected using a 532-nm incident light (Smith M. et al., 2016a).</t>
  </si>
  <si>
    <t>Figure 2a. Comparison of the wide-scan XPS results for Avicel cellulose and the resultant chars (Smith M. et al., 2016b).</t>
  </si>
  <si>
    <t>Figure 2b. Development of (A) C1s and (B) O1s XPS spectra with increasing pyrolysis temperature (Smith M. et al., 2016b).</t>
  </si>
  <si>
    <t>Figure 3.  FT-IR transmittance for a thermoseries of cellulose chars produced at temperatures from 300 °C to 700 °C. Dash lines indicate important regions of the various spectra (Smith M. et al., 2016b).</t>
  </si>
  <si>
    <t>Figure 4. XRD spectra for cellulose and cellulose derived chars, the FWHM of the 002 peak for each material is listed adjacent to each spectra with the estimated crystallite size calculated by the Scherrer equation, assuming a shape factor of 1 (Smith, M. et al., 2017)</t>
  </si>
  <si>
    <t>Figure 6. Van Krevelen plot of atomic H:C and O:C ratios from combustion analysis. Solid lines represent theoretical vectors for the loss of CO and CH4 and various initial compositions. The central black line represents the theoretical change associated with dehydration reactions. Data points based on elemental analysis provided by Smith et al. 2016b. (Smith, W. et al., 2017a)</t>
  </si>
  <si>
    <t xml:space="preserve">Figure 7. Electron spin resonance spectra of cellulose chars. </t>
  </si>
  <si>
    <t>a)</t>
  </si>
  <si>
    <t>b)</t>
  </si>
  <si>
    <t>c)</t>
  </si>
  <si>
    <t>d)</t>
  </si>
  <si>
    <t>Figure 8. LDI FTICR-MS results, a) C400, b) C500, c) C600, and d) C700.</t>
  </si>
  <si>
    <t>Acid Name</t>
  </si>
  <si>
    <t>BPCA</t>
  </si>
  <si>
    <t>Trimellitic</t>
  </si>
  <si>
    <t>Hemimellitic</t>
  </si>
  <si>
    <t>Mellophanic</t>
  </si>
  <si>
    <t>Pyromellitic</t>
  </si>
  <si>
    <t>Prehnitic</t>
  </si>
  <si>
    <t>Benzenepentacarcoxylic</t>
  </si>
  <si>
    <t>B5CA</t>
  </si>
  <si>
    <t>Mellitic</t>
  </si>
  <si>
    <t>B6CA</t>
  </si>
  <si>
    <t>Standard error</t>
  </si>
  <si>
    <t>B2CA</t>
  </si>
  <si>
    <t>B3CA</t>
  </si>
  <si>
    <t>B4CA</t>
  </si>
  <si>
    <t xml:space="preserve">Figure 9. BPCA yields. </t>
  </si>
  <si>
    <t>Standard Curve</t>
  </si>
  <si>
    <t>BPCA type</t>
  </si>
  <si>
    <t>Name</t>
  </si>
  <si>
    <t>Carboxyl position</t>
  </si>
  <si>
    <r>
      <t>Molecular Weight (g mol</t>
    </r>
    <r>
      <rPr>
        <b/>
        <vertAlign val="superscript"/>
        <sz val="12"/>
        <color theme="1"/>
        <rFont val="Times New Roman"/>
        <family val="1"/>
      </rPr>
      <t>-1</t>
    </r>
    <r>
      <rPr>
        <b/>
        <sz val="12"/>
        <color theme="1"/>
        <rFont val="Times New Roman"/>
        <family val="1"/>
      </rPr>
      <t>)</t>
    </r>
  </si>
  <si>
    <t>Retention time HPLC (min)</t>
  </si>
  <si>
    <t>B1CA</t>
  </si>
  <si>
    <t>benzoic acid</t>
  </si>
  <si>
    <t>phthalic acid</t>
  </si>
  <si>
    <t>1,2-</t>
  </si>
  <si>
    <t>isophthalic acid</t>
  </si>
  <si>
    <t>1,3-</t>
  </si>
  <si>
    <t>terephthalic acid</t>
  </si>
  <si>
    <t>1,4-</t>
  </si>
  <si>
    <t>hemimellictic acid</t>
  </si>
  <si>
    <t>1,2,3-</t>
  </si>
  <si>
    <t>trimellictic acid</t>
  </si>
  <si>
    <t>1,2,4-</t>
  </si>
  <si>
    <t>trimesic acid</t>
  </si>
  <si>
    <t>1,3,5-</t>
  </si>
  <si>
    <t>mellophanic acid</t>
  </si>
  <si>
    <t>1,2,3,5-</t>
  </si>
  <si>
    <t>prehnitic acid</t>
  </si>
  <si>
    <t>1,2,3,4-</t>
  </si>
  <si>
    <t>pyromellitic acid</t>
  </si>
  <si>
    <t>1,2,4,5-</t>
  </si>
  <si>
    <t>benzenepentacarboxylic acid</t>
  </si>
  <si>
    <t>mellitic acid</t>
  </si>
  <si>
    <t>Figure 10. BPCA HPLC spectra, a) C400, b) C500, c) C600, and d) C700.</t>
  </si>
  <si>
    <t>C</t>
  </si>
  <si>
    <t>H</t>
  </si>
  <si>
    <t>N</t>
  </si>
  <si>
    <t>O</t>
  </si>
  <si>
    <t>O/C</t>
  </si>
  <si>
    <t>Element</t>
  </si>
  <si>
    <t>Molecular weigth</t>
  </si>
  <si>
    <t>C400-m</t>
  </si>
  <si>
    <t>C500-m</t>
  </si>
  <si>
    <t xml:space="preserve">N </t>
  </si>
  <si>
    <t>Average error %</t>
  </si>
  <si>
    <t>C600-m</t>
  </si>
  <si>
    <t>Carb</t>
  </si>
  <si>
    <t>Carbox</t>
  </si>
  <si>
    <t>Ethe</t>
  </si>
  <si>
    <t>Alip</t>
  </si>
  <si>
    <t>Def</t>
  </si>
  <si>
    <t>C700-m</t>
  </si>
  <si>
    <t>Standard deviation</t>
  </si>
  <si>
    <t>Model size</t>
  </si>
  <si>
    <t>Carboxyl</t>
  </si>
  <si>
    <t>Obtained using xyz files in Poreblazer https://github.com/SarkisovGitHub/PoreBlazer</t>
  </si>
  <si>
    <t>Obtained using xyz files in VMD (https://www.ks.uiuc.edu/Research/vmd/)</t>
  </si>
  <si>
    <t>r (Å)</t>
  </si>
  <si>
    <t>g(r)</t>
  </si>
  <si>
    <t>Integral g(r)</t>
  </si>
  <si>
    <t xml:space="preserve">By integrating g(r) in spherical coordinates up to the first minimum of the RDF, one can determine the coordination number of a molecule. </t>
  </si>
  <si>
    <t>Data obtained using the XYZ files in OVITO. Coordination calculated based on the partial RDFs for Carbon with a curoff radius of 4 (https://www.ovito.org/manual/reference/pipelines/modifiers/coordination_analysis.html)</t>
  </si>
  <si>
    <t>Closeness of coordination neighbors for C700 Model</t>
  </si>
  <si>
    <t>Coordination</t>
  </si>
  <si>
    <t>Count</t>
  </si>
  <si>
    <t>High</t>
  </si>
  <si>
    <t>Low</t>
  </si>
  <si>
    <t>Data obtained using the XYZ files in OVITO (https://www.ovito.org/manual/reference/pipelines/modifiers/cluster_analysis.html)</t>
  </si>
  <si>
    <t>Cluster size</t>
  </si>
  <si>
    <t>Center of mass</t>
  </si>
  <si>
    <t>C700 Model</t>
  </si>
  <si>
    <t>Reference</t>
  </si>
  <si>
    <t>Title</t>
  </si>
  <si>
    <t>doi</t>
  </si>
  <si>
    <t>Smith, M. et al., 2016a</t>
  </si>
  <si>
    <t xml:space="preserve">Structural analysis of char by Raman spectroscopy: Improving band assignments through computational calculations from first principles </t>
  </si>
  <si>
    <t>https://doi.org/10.1016/j.carbon.2016.01.031</t>
  </si>
  <si>
    <t>Smith, M. et al., 2016b</t>
  </si>
  <si>
    <t xml:space="preserve">Improving the deconvolution and interpretation of XPS spectra from chars by ab initio calculations </t>
  </si>
  <si>
    <t>https://doi.org/10.1016/j.carbon.2016.09.012</t>
  </si>
  <si>
    <t>Smith, M. et al., 2017a</t>
  </si>
  <si>
    <t>Effect of pyrolysis temperature on aromatic cluster size of cellulose char by quantitative multi cross-polarization 13C NMR with long range dipolar dephasing</t>
  </si>
  <si>
    <t>https://doi.org/10.1016/j.carbon.2017.01.078</t>
  </si>
  <si>
    <t>Smith, M. et al., 2017b</t>
  </si>
  <si>
    <t>Chemical and Morphological Evaluation of Chars Produced from Primary Biomass Constituents: Cellulose, Xylan, and Lignin</t>
  </si>
  <si>
    <t>https://doi.org/10.1016/J.BIOMBIOE.2017.05.015</t>
  </si>
  <si>
    <t>Wang, Z. et al., 2014</t>
  </si>
  <si>
    <t>Effect of Cellulose Crystallinity on Solid/Liquid Phase Reactions Responsible for the Formation of Carbonaceous Residues during Pyrolysis</t>
  </si>
  <si>
    <t>https://doi.org/10.1021/IE4014259</t>
  </si>
  <si>
    <t>This is similar to the tendency observed in LDI-FTICR-MS where each peak was separated by ~24 m/z (two carbon atoms)</t>
  </si>
  <si>
    <t>The coordination number reveals the count of molecules within the vicinity of each coordination sphere. The distance between each peak correspong to a carbon bond. Besides, a coordination number of 12 signifies the ideal packing of hard spheres.</t>
  </si>
  <si>
    <t>Cluster analysis using bond-based mode: two particles are considered connected if there exists a bond between them. Particles not connected to any other particle will each form a single-particle cluster by itself.</t>
  </si>
  <si>
    <t>MW (g/mol)</t>
  </si>
  <si>
    <t>g</t>
  </si>
  <si>
    <r>
      <t>m</t>
    </r>
    <r>
      <rPr>
        <vertAlign val="superscript"/>
        <sz val="10"/>
        <color theme="1"/>
        <rFont val="Times New Roman"/>
        <family val="1"/>
      </rPr>
      <t>2</t>
    </r>
    <r>
      <rPr>
        <sz val="10"/>
        <color theme="1"/>
        <rFont val="Times New Roman"/>
        <family val="1"/>
      </rPr>
      <t>/g</t>
    </r>
  </si>
  <si>
    <r>
      <t>Pore Blazer (N</t>
    </r>
    <r>
      <rPr>
        <b/>
        <vertAlign val="subscript"/>
        <sz val="10"/>
        <color theme="1"/>
        <rFont val="Times New Roman"/>
        <family val="1"/>
      </rPr>
      <t>2</t>
    </r>
    <r>
      <rPr>
        <b/>
        <sz val="10"/>
        <color theme="1"/>
        <rFont val="Times New Roman"/>
        <family val="1"/>
      </rPr>
      <t>)</t>
    </r>
  </si>
  <si>
    <t>Cluster size based on number of bonds</t>
  </si>
  <si>
    <t>Using Ovito</t>
  </si>
  <si>
    <r>
      <t>MoloVol   (N</t>
    </r>
    <r>
      <rPr>
        <b/>
        <vertAlign val="subscript"/>
        <sz val="10"/>
        <color theme="1"/>
        <rFont val="Times New Roman"/>
        <family val="1"/>
      </rPr>
      <t>2</t>
    </r>
    <r>
      <rPr>
        <b/>
        <sz val="10"/>
        <color theme="1"/>
        <rFont val="Times New Roman"/>
        <family val="1"/>
      </rPr>
      <t>)</t>
    </r>
  </si>
  <si>
    <t>Surface Area</t>
  </si>
  <si>
    <r>
      <t>Experimental (CO</t>
    </r>
    <r>
      <rPr>
        <b/>
        <vertAlign val="subscript"/>
        <sz val="10"/>
        <color theme="1"/>
        <rFont val="Times New Roman"/>
        <family val="1"/>
      </rPr>
      <t>2</t>
    </r>
    <r>
      <rPr>
        <b/>
        <sz val="10"/>
        <color theme="1"/>
        <rFont val="Times New Roman"/>
        <family val="1"/>
      </rPr>
      <t>)</t>
    </r>
  </si>
  <si>
    <r>
      <t>Experimental (N</t>
    </r>
    <r>
      <rPr>
        <b/>
        <vertAlign val="subscript"/>
        <sz val="10"/>
        <color theme="1"/>
        <rFont val="Times New Roman"/>
        <family val="1"/>
      </rPr>
      <t>2</t>
    </r>
    <r>
      <rPr>
        <b/>
        <sz val="10"/>
        <color theme="1"/>
        <rFont val="Times New Roman"/>
        <family val="1"/>
      </rPr>
      <t>)</t>
    </r>
  </si>
  <si>
    <t>d (Å)</t>
  </si>
  <si>
    <t>–dV(d)/dd</t>
  </si>
  <si>
    <t>Relative error after inclusion of functional groups in pymol</t>
  </si>
  <si>
    <t>Mean pore diameter (nm)</t>
  </si>
  <si>
    <t>Mean benzene rings (models)</t>
  </si>
  <si>
    <t>Porosity (%)</t>
  </si>
  <si>
    <t>Trimellitic acid / B3CA-1-1</t>
  </si>
  <si>
    <t>Hemimellitic acid/ B3CA-2-0</t>
  </si>
  <si>
    <t>Mellophanic acid / B4CA-2-1</t>
  </si>
  <si>
    <t>Pyromellitic acid / B4CA-2-0</t>
  </si>
  <si>
    <t>Prhenitic acid / B4CA-3-0</t>
  </si>
  <si>
    <t>Benzenepentacarcoxylic acid / B5CA-4-0</t>
  </si>
  <si>
    <t>Mellitic acid /B6CA-6-0</t>
  </si>
  <si>
    <t>B3CA-1-1</t>
  </si>
  <si>
    <t>B3CA-2-0</t>
  </si>
  <si>
    <t>B4CA-2-1</t>
  </si>
  <si>
    <t>B4CA-3-0</t>
  </si>
  <si>
    <t>B4CA-2-0</t>
  </si>
  <si>
    <t>B5CA-4-0</t>
  </si>
  <si>
    <t>B6CA-6-0</t>
  </si>
  <si>
    <t>Figure 5. Changes in cellulose char multi-CP 13C NMR spectra with temperature (Smith, M. et al., 2017a)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</si>
</sst>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0000"/>
    <numFmt numFmtId="165" formatCode="0.0"/>
    <numFmt numFmtId="166" formatCode="0.000"/>
    <numFmt numFmtId="167" formatCode="0.00000"/>
    <numFmt numFmtId="168" formatCode="0.000000000000"/>
  </numFmts>
  <fonts count="28" x14ac:knownFonts="1">
    <font>
      <sz val="12"/>
      <color theme="1"/>
      <name val="Calibri"/>
      <family val="2"/>
      <scheme val="minor"/>
    </font>
    <font>
      <u/>
      <sz val="12"/>
      <color theme="10"/>
      <name val="Calibri"/>
      <family val="2"/>
      <scheme val="minor"/>
    </font>
    <font>
      <b/>
      <sz val="11"/>
      <color theme="1"/>
      <name val="Arial"/>
      <family val="2"/>
    </font>
    <font>
      <sz val="11"/>
      <color theme="1"/>
      <name val="Arial"/>
      <family val="2"/>
    </font>
    <font>
      <sz val="11"/>
      <color theme="1"/>
      <name val="Times New Roman"/>
      <family val="1"/>
    </font>
    <font>
      <sz val="12"/>
      <color theme="1"/>
      <name val="Times New Roman"/>
      <family val="1"/>
    </font>
    <font>
      <b/>
      <sz val="12"/>
      <color theme="1"/>
      <name val="Times New Roman"/>
      <family val="1"/>
    </font>
    <font>
      <sz val="12"/>
      <color rgb="FF000000"/>
      <name val="Times New Roman"/>
      <family val="1"/>
    </font>
    <font>
      <vertAlign val="subscript"/>
      <sz val="12"/>
      <color theme="1"/>
      <name val="Times New Roman"/>
      <family val="1"/>
    </font>
    <font>
      <i/>
      <sz val="12"/>
      <color theme="1"/>
      <name val="Times New Roman"/>
      <family val="1"/>
    </font>
    <font>
      <vertAlign val="superscript"/>
      <sz val="12"/>
      <color rgb="FF000000"/>
      <name val="Times New Roman"/>
      <family val="1"/>
    </font>
    <font>
      <u/>
      <sz val="12"/>
      <color theme="10"/>
      <name val="Times New Roman"/>
      <family val="1"/>
    </font>
    <font>
      <sz val="12"/>
      <color theme="4"/>
      <name val="Times New Roman"/>
      <family val="1"/>
    </font>
    <font>
      <b/>
      <vertAlign val="superscript"/>
      <sz val="12"/>
      <color theme="1"/>
      <name val="Times New Roman"/>
      <family val="1"/>
    </font>
    <font>
      <sz val="12"/>
      <color rgb="FF006100"/>
      <name val="Calibri"/>
      <family val="2"/>
      <scheme val="minor"/>
    </font>
    <font>
      <sz val="12"/>
      <name val="Times New Roman"/>
      <family val="1"/>
    </font>
    <font>
      <b/>
      <sz val="12"/>
      <color rgb="FF006100"/>
      <name val="Times New Roman"/>
      <family val="1"/>
    </font>
    <font>
      <sz val="10"/>
      <color rgb="FF000000"/>
      <name val="Tahoma"/>
      <family val="2"/>
    </font>
    <font>
      <b/>
      <sz val="10"/>
      <color rgb="FF000000"/>
      <name val="Tahoma"/>
      <family val="2"/>
    </font>
    <font>
      <sz val="10"/>
      <color rgb="FF000000"/>
      <name val="Calibri"/>
      <family val="2"/>
      <scheme val="minor"/>
    </font>
    <font>
      <sz val="10"/>
      <color theme="1"/>
      <name val="Times New Roman"/>
      <family val="1"/>
    </font>
    <font>
      <b/>
      <sz val="10"/>
      <color rgb="FF000000"/>
      <name val="Times New Roman"/>
      <family val="1"/>
    </font>
    <font>
      <b/>
      <sz val="10"/>
      <color theme="1"/>
      <name val="Times New Roman"/>
      <family val="1"/>
    </font>
    <font>
      <sz val="10"/>
      <color rgb="FF000000"/>
      <name val="Times New Roman"/>
      <family val="1"/>
    </font>
    <font>
      <sz val="10"/>
      <color rgb="FFFF0000"/>
      <name val="Times New Roman"/>
      <family val="1"/>
    </font>
    <font>
      <sz val="12"/>
      <color rgb="FFFF0000"/>
      <name val="Times New Roman"/>
      <family val="1"/>
    </font>
    <font>
      <vertAlign val="superscript"/>
      <sz val="10"/>
      <color theme="1"/>
      <name val="Times New Roman"/>
      <family val="1"/>
    </font>
    <font>
      <b/>
      <vertAlign val="subscript"/>
      <sz val="10"/>
      <color theme="1"/>
      <name val="Times New Roman"/>
      <family val="1"/>
    </font>
  </fonts>
  <fills count="9">
    <fill>
      <patternFill patternType="none"/>
    </fill>
    <fill>
      <patternFill patternType="gray125"/>
    </fill>
    <fill>
      <patternFill patternType="solid">
        <fgColor theme="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C6EFCE"/>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FF"/>
        <bgColor rgb="FF000000"/>
      </patternFill>
    </fill>
  </fills>
  <borders count="5">
    <border>
      <left/>
      <right/>
      <top/>
      <bottom/>
      <diagonal/>
    </border>
    <border>
      <left/>
      <right/>
      <top/>
      <bottom style="thin">
        <color indexed="64"/>
      </bottom>
      <diagonal/>
    </border>
    <border>
      <left/>
      <right/>
      <top style="thin">
        <color indexed="64"/>
      </top>
      <bottom style="thin">
        <color indexed="64"/>
      </bottom>
      <diagonal/>
    </border>
    <border>
      <left/>
      <right/>
      <top style="thin">
        <color indexed="64"/>
      </top>
      <bottom/>
      <diagonal/>
    </border>
    <border>
      <left style="thin">
        <color rgb="FFB2B2B2"/>
      </left>
      <right style="thin">
        <color rgb="FFB2B2B2"/>
      </right>
      <top style="thin">
        <color rgb="FFB2B2B2"/>
      </top>
      <bottom/>
      <diagonal/>
    </border>
  </borders>
  <cellStyleXfs count="3">
    <xf numFmtId="0" fontId="0" fillId="0" borderId="0"/>
    <xf numFmtId="0" fontId="1" fillId="0" borderId="0" applyNumberFormat="0" applyFill="0" applyBorder="0" applyAlignment="0" applyProtection="0"/>
    <xf numFmtId="0" fontId="14" fillId="5" borderId="0" applyNumberFormat="0" applyBorder="0" applyAlignment="0" applyProtection="0"/>
  </cellStyleXfs>
  <cellXfs count="112">
    <xf numFmtId="0" fontId="0" fillId="0" borderId="0" xfId="0"/>
    <xf numFmtId="0" fontId="0" fillId="2" borderId="0" xfId="0" applyFill="1"/>
    <xf numFmtId="0" fontId="3" fillId="2" borderId="0" xfId="0" applyFont="1" applyFill="1"/>
    <xf numFmtId="0" fontId="4" fillId="2" borderId="0" xfId="0" applyFont="1" applyFill="1"/>
    <xf numFmtId="0" fontId="5" fillId="2" borderId="0" xfId="0" applyFont="1" applyFill="1"/>
    <xf numFmtId="0" fontId="5" fillId="2" borderId="0" xfId="0" applyFont="1" applyFill="1" applyAlignment="1">
      <alignment horizontal="center" vertical="center" wrapText="1"/>
    </xf>
    <xf numFmtId="0" fontId="5" fillId="2" borderId="0" xfId="0" applyFont="1" applyFill="1" applyAlignment="1">
      <alignment horizontal="center"/>
    </xf>
    <xf numFmtId="2" fontId="5" fillId="2" borderId="0" xfId="0" applyNumberFormat="1" applyFont="1" applyFill="1" applyAlignment="1">
      <alignment horizontal="right"/>
    </xf>
    <xf numFmtId="166" fontId="5" fillId="2" borderId="0" xfId="0" applyNumberFormat="1"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right"/>
    </xf>
    <xf numFmtId="165" fontId="5" fillId="2" borderId="0" xfId="0" applyNumberFormat="1" applyFont="1" applyFill="1" applyAlignment="1">
      <alignment horizontal="right"/>
    </xf>
    <xf numFmtId="1" fontId="5" fillId="2" borderId="0" xfId="0" applyNumberFormat="1" applyFont="1" applyFill="1"/>
    <xf numFmtId="164" fontId="5" fillId="2" borderId="0" xfId="0" applyNumberFormat="1" applyFont="1" applyFill="1" applyAlignment="1">
      <alignment horizontal="right"/>
    </xf>
    <xf numFmtId="0" fontId="5" fillId="2" borderId="0" xfId="0" applyFont="1" applyFill="1" applyAlignment="1">
      <alignment vertical="top"/>
    </xf>
    <xf numFmtId="0" fontId="5" fillId="2" borderId="1" xfId="0" applyFont="1" applyFill="1" applyBorder="1"/>
    <xf numFmtId="0" fontId="2" fillId="2" borderId="0" xfId="0" applyFont="1" applyFill="1"/>
    <xf numFmtId="0" fontId="1" fillId="2" borderId="0" xfId="1" applyFill="1"/>
    <xf numFmtId="0" fontId="5" fillId="3" borderId="2"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6" fillId="4" borderId="2" xfId="0" applyFont="1" applyFill="1" applyBorder="1" applyAlignment="1">
      <alignment horizontal="center"/>
    </xf>
    <xf numFmtId="0" fontId="6" fillId="4" borderId="2" xfId="0" applyFont="1" applyFill="1" applyBorder="1" applyAlignment="1">
      <alignment horizontal="center" vertical="center" wrapText="1"/>
    </xf>
    <xf numFmtId="0" fontId="6" fillId="2" borderId="1" xfId="0" applyFont="1" applyFill="1" applyBorder="1"/>
    <xf numFmtId="0" fontId="6" fillId="2" borderId="2" xfId="0" applyFont="1" applyFill="1" applyBorder="1"/>
    <xf numFmtId="0" fontId="12" fillId="2" borderId="1" xfId="0" applyFont="1" applyFill="1" applyBorder="1"/>
    <xf numFmtId="0" fontId="12" fillId="2" borderId="0" xfId="0" applyFont="1" applyFill="1"/>
    <xf numFmtId="0" fontId="15" fillId="2" borderId="0" xfId="0" applyFont="1" applyFill="1"/>
    <xf numFmtId="0" fontId="16" fillId="5" borderId="0" xfId="2" applyFont="1" applyAlignment="1">
      <alignment horizontal="center"/>
    </xf>
    <xf numFmtId="164" fontId="5" fillId="0" borderId="4" xfId="2" applyNumberFormat="1" applyFont="1" applyFill="1" applyBorder="1" applyAlignment="1">
      <alignment horizontal="center" vertical="center" wrapText="1"/>
    </xf>
    <xf numFmtId="0" fontId="16" fillId="2" borderId="0" xfId="2" applyFont="1" applyFill="1" applyAlignment="1">
      <alignment horizontal="center"/>
    </xf>
    <xf numFmtId="0" fontId="16" fillId="2" borderId="0" xfId="2" applyFont="1" applyFill="1" applyBorder="1" applyAlignment="1">
      <alignment horizontal="center"/>
    </xf>
    <xf numFmtId="164" fontId="5" fillId="2" borderId="0" xfId="2" applyNumberFormat="1" applyFont="1" applyFill="1" applyBorder="1" applyAlignment="1">
      <alignment horizontal="center" vertical="center" wrapText="1"/>
    </xf>
    <xf numFmtId="164" fontId="15" fillId="2" borderId="0" xfId="0" applyNumberFormat="1" applyFont="1" applyFill="1"/>
    <xf numFmtId="166" fontId="5" fillId="2" borderId="0" xfId="0" applyNumberFormat="1" applyFont="1" applyFill="1"/>
    <xf numFmtId="1" fontId="5" fillId="2" borderId="0" xfId="0" applyNumberFormat="1" applyFont="1" applyFill="1" applyAlignment="1">
      <alignment horizontal="right"/>
    </xf>
    <xf numFmtId="0" fontId="11" fillId="2" borderId="0" xfId="1" applyFont="1" applyFill="1"/>
    <xf numFmtId="0" fontId="20" fillId="0" borderId="0" xfId="0" applyFont="1"/>
    <xf numFmtId="166" fontId="20" fillId="0" borderId="0" xfId="0" applyNumberFormat="1" applyFont="1"/>
    <xf numFmtId="2" fontId="23" fillId="0" borderId="0" xfId="0" applyNumberFormat="1" applyFont="1" applyAlignment="1">
      <alignment vertical="center"/>
    </xf>
    <xf numFmtId="2" fontId="20" fillId="0" borderId="0" xfId="0" applyNumberFormat="1" applyFont="1" applyAlignment="1">
      <alignment vertical="center" wrapText="1"/>
    </xf>
    <xf numFmtId="2" fontId="20" fillId="0" borderId="0" xfId="0" applyNumberFormat="1" applyFont="1"/>
    <xf numFmtId="2" fontId="20" fillId="0" borderId="0" xfId="0" applyNumberFormat="1" applyFont="1" applyAlignment="1">
      <alignment vertical="center"/>
    </xf>
    <xf numFmtId="0" fontId="20" fillId="0" borderId="0" xfId="0" applyFont="1" applyAlignment="1">
      <alignment horizontal="right"/>
    </xf>
    <xf numFmtId="2" fontId="20" fillId="0" borderId="0" xfId="0" applyNumberFormat="1" applyFont="1" applyAlignment="1">
      <alignment horizontal="right"/>
    </xf>
    <xf numFmtId="165" fontId="23" fillId="0" borderId="0" xfId="0" applyNumberFormat="1" applyFont="1" applyAlignment="1">
      <alignment horizontal="right" vertical="center"/>
    </xf>
    <xf numFmtId="165" fontId="20" fillId="0" borderId="0" xfId="0" applyNumberFormat="1" applyFont="1" applyAlignment="1">
      <alignment horizontal="right" vertical="center" wrapText="1"/>
    </xf>
    <xf numFmtId="165" fontId="20" fillId="0" borderId="0" xfId="0" applyNumberFormat="1" applyFont="1" applyAlignment="1">
      <alignment horizontal="right"/>
    </xf>
    <xf numFmtId="165" fontId="20" fillId="0" borderId="0" xfId="0" applyNumberFormat="1" applyFont="1" applyAlignment="1">
      <alignment horizontal="right" vertical="center"/>
    </xf>
    <xf numFmtId="0" fontId="5" fillId="6" borderId="0" xfId="0" applyFont="1" applyFill="1"/>
    <xf numFmtId="0" fontId="7" fillId="6" borderId="0" xfId="0" applyFont="1" applyFill="1"/>
    <xf numFmtId="0" fontId="22" fillId="3" borderId="0" xfId="0" applyFont="1" applyFill="1"/>
    <xf numFmtId="0" fontId="20" fillId="2" borderId="0" xfId="0" applyFont="1" applyFill="1"/>
    <xf numFmtId="166" fontId="20" fillId="2" borderId="0" xfId="0" applyNumberFormat="1" applyFont="1" applyFill="1"/>
    <xf numFmtId="0" fontId="21" fillId="2" borderId="0" xfId="0" applyFont="1" applyFill="1" applyAlignment="1">
      <alignment vertical="center"/>
    </xf>
    <xf numFmtId="0" fontId="20" fillId="2" borderId="0" xfId="0" applyFont="1" applyFill="1" applyAlignment="1">
      <alignment horizontal="center"/>
    </xf>
    <xf numFmtId="0" fontId="23" fillId="2" borderId="0" xfId="0" applyFont="1" applyFill="1" applyAlignment="1">
      <alignment horizontal="right" vertical="center"/>
    </xf>
    <xf numFmtId="165" fontId="23" fillId="2" borderId="0" xfId="0" applyNumberFormat="1" applyFont="1" applyFill="1" applyAlignment="1">
      <alignment horizontal="right" vertical="center"/>
    </xf>
    <xf numFmtId="167" fontId="20" fillId="2" borderId="0" xfId="0" applyNumberFormat="1" applyFont="1" applyFill="1"/>
    <xf numFmtId="1" fontId="20" fillId="2" borderId="0" xfId="0" applyNumberFormat="1" applyFont="1" applyFill="1"/>
    <xf numFmtId="168" fontId="20" fillId="2" borderId="0" xfId="0" applyNumberFormat="1" applyFont="1" applyFill="1"/>
    <xf numFmtId="0" fontId="22" fillId="2" borderId="0" xfId="0" applyFont="1" applyFill="1" applyAlignment="1">
      <alignment horizontal="center"/>
    </xf>
    <xf numFmtId="0" fontId="22" fillId="2" borderId="0" xfId="0" applyFont="1" applyFill="1" applyAlignment="1">
      <alignment horizontal="center" wrapText="1"/>
    </xf>
    <xf numFmtId="0" fontId="20" fillId="2" borderId="0" xfId="0" applyFont="1" applyFill="1" applyAlignment="1">
      <alignment horizontal="center" vertical="center"/>
    </xf>
    <xf numFmtId="0" fontId="20" fillId="2" borderId="0" xfId="0" applyFont="1" applyFill="1" applyAlignment="1">
      <alignment horizontal="center" vertical="center" wrapText="1"/>
    </xf>
    <xf numFmtId="0" fontId="24" fillId="2" borderId="0" xfId="0" applyFont="1" applyFill="1" applyAlignment="1">
      <alignment horizontal="center" vertical="center" wrapText="1"/>
    </xf>
    <xf numFmtId="0" fontId="20" fillId="2" borderId="0" xfId="0" applyFont="1" applyFill="1" applyAlignment="1">
      <alignment horizontal="left"/>
    </xf>
    <xf numFmtId="0" fontId="20" fillId="6" borderId="0" xfId="0" applyFont="1" applyFill="1" applyAlignment="1">
      <alignment horizontal="center"/>
    </xf>
    <xf numFmtId="166" fontId="20" fillId="6" borderId="0" xfId="0" applyNumberFormat="1" applyFont="1" applyFill="1" applyAlignment="1">
      <alignment horizontal="center"/>
    </xf>
    <xf numFmtId="0" fontId="20" fillId="6" borderId="0" xfId="0" applyFont="1" applyFill="1"/>
    <xf numFmtId="0" fontId="20" fillId="6" borderId="0" xfId="0" applyFont="1" applyFill="1" applyAlignment="1">
      <alignment vertical="center" wrapText="1"/>
    </xf>
    <xf numFmtId="0" fontId="24" fillId="6" borderId="0" xfId="0" applyFont="1" applyFill="1" applyAlignment="1">
      <alignment vertical="center" wrapText="1"/>
    </xf>
    <xf numFmtId="0" fontId="20" fillId="6" borderId="0" xfId="0" applyFont="1" applyFill="1" applyAlignment="1">
      <alignment horizontal="left"/>
    </xf>
    <xf numFmtId="0" fontId="20" fillId="6" borderId="0" xfId="0" applyFont="1" applyFill="1" applyAlignment="1">
      <alignment horizontal="left" vertical="center" wrapText="1"/>
    </xf>
    <xf numFmtId="0" fontId="6" fillId="2" borderId="0" xfId="0" applyFont="1" applyFill="1"/>
    <xf numFmtId="2" fontId="22" fillId="0" borderId="0" xfId="0" applyNumberFormat="1" applyFont="1"/>
    <xf numFmtId="0" fontId="22" fillId="0" borderId="0" xfId="0" applyFont="1"/>
    <xf numFmtId="0" fontId="5" fillId="2" borderId="0" xfId="0" applyFont="1" applyFill="1" applyAlignment="1">
      <alignment vertical="center"/>
    </xf>
    <xf numFmtId="11" fontId="5" fillId="2" borderId="0" xfId="0" applyNumberFormat="1" applyFont="1" applyFill="1"/>
    <xf numFmtId="0" fontId="25" fillId="2" borderId="0" xfId="0" applyFont="1" applyFill="1"/>
    <xf numFmtId="1" fontId="20" fillId="0" borderId="0" xfId="0" applyNumberFormat="1" applyFont="1" applyAlignment="1">
      <alignment horizontal="right"/>
    </xf>
    <xf numFmtId="1" fontId="20" fillId="0" borderId="0" xfId="0" applyNumberFormat="1" applyFont="1"/>
    <xf numFmtId="0" fontId="5" fillId="2" borderId="0" xfId="0" applyFont="1" applyFill="1" applyAlignment="1">
      <alignment vertical="center" wrapText="1"/>
    </xf>
    <xf numFmtId="2" fontId="5" fillId="2" borderId="0" xfId="0" applyNumberFormat="1" applyFont="1" applyFill="1"/>
    <xf numFmtId="2" fontId="5" fillId="6" borderId="0" xfId="0" applyNumberFormat="1" applyFont="1" applyFill="1"/>
    <xf numFmtId="0" fontId="22" fillId="2" borderId="0" xfId="0" applyFont="1" applyFill="1" applyAlignment="1">
      <alignment horizontal="center" vertical="center" wrapText="1"/>
    </xf>
    <xf numFmtId="2" fontId="23" fillId="0" borderId="0" xfId="0" applyNumberFormat="1" applyFont="1"/>
    <xf numFmtId="2" fontId="20" fillId="2" borderId="0" xfId="0" applyNumberFormat="1" applyFont="1" applyFill="1"/>
    <xf numFmtId="2" fontId="7" fillId="8" borderId="0" xfId="0" applyNumberFormat="1" applyFont="1" applyFill="1"/>
    <xf numFmtId="0" fontId="7" fillId="2" borderId="0" xfId="0" applyFont="1" applyFill="1" applyAlignment="1">
      <alignment horizontal="center" vertical="center" wrapText="1"/>
    </xf>
    <xf numFmtId="0" fontId="7" fillId="2" borderId="1"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3" xfId="0" applyFont="1" applyFill="1" applyBorder="1" applyAlignment="1">
      <alignment horizontal="center" vertical="center" wrapText="1"/>
    </xf>
    <xf numFmtId="0" fontId="5" fillId="2" borderId="1"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5" fillId="2" borderId="0" xfId="0" applyFont="1" applyFill="1" applyAlignment="1">
      <alignment horizontal="center"/>
    </xf>
    <xf numFmtId="0" fontId="11" fillId="3" borderId="2" xfId="1" applyFont="1" applyFill="1" applyBorder="1" applyAlignment="1">
      <alignment horizontal="center"/>
    </xf>
    <xf numFmtId="0" fontId="6" fillId="3" borderId="2" xfId="0" applyFont="1" applyFill="1" applyBorder="1" applyAlignment="1">
      <alignment horizontal="center"/>
    </xf>
    <xf numFmtId="0" fontId="5" fillId="2" borderId="0" xfId="0" applyFont="1" applyFill="1" applyAlignment="1">
      <alignment vertical="top"/>
    </xf>
    <xf numFmtId="0" fontId="5" fillId="2" borderId="0" xfId="0" applyFont="1" applyFill="1" applyAlignment="1">
      <alignment horizontal="center" vertical="center"/>
    </xf>
    <xf numFmtId="0" fontId="5" fillId="2" borderId="0" xfId="0" applyFont="1" applyFill="1" applyAlignment="1">
      <alignment horizontal="center" wrapText="1"/>
    </xf>
    <xf numFmtId="0" fontId="16" fillId="2" borderId="0" xfId="2" applyFont="1" applyFill="1" applyBorder="1" applyAlignment="1">
      <alignment horizontal="center"/>
    </xf>
    <xf numFmtId="0" fontId="6" fillId="2" borderId="2" xfId="0" applyFont="1" applyFill="1" applyBorder="1" applyAlignment="1">
      <alignment horizontal="center"/>
    </xf>
    <xf numFmtId="0" fontId="21" fillId="3" borderId="0" xfId="0" applyFont="1" applyFill="1" applyAlignment="1">
      <alignment horizontal="center" vertical="center"/>
    </xf>
    <xf numFmtId="0" fontId="20" fillId="3" borderId="0" xfId="0" applyFont="1" applyFill="1" applyAlignment="1">
      <alignment horizontal="center"/>
    </xf>
    <xf numFmtId="0" fontId="22" fillId="3" borderId="0" xfId="0" applyFont="1" applyFill="1" applyAlignment="1">
      <alignment horizontal="center"/>
    </xf>
    <xf numFmtId="2" fontId="5" fillId="7" borderId="0" xfId="0" applyNumberFormat="1" applyFont="1" applyFill="1" applyAlignment="1">
      <alignment horizontal="center"/>
    </xf>
    <xf numFmtId="0" fontId="5" fillId="3" borderId="0" xfId="0" applyFont="1" applyFill="1" applyAlignment="1">
      <alignment horizontal="center"/>
    </xf>
    <xf numFmtId="0" fontId="7" fillId="3" borderId="0" xfId="0" applyFont="1" applyFill="1" applyAlignment="1">
      <alignment horizontal="center"/>
    </xf>
    <xf numFmtId="0" fontId="5" fillId="2" borderId="0" xfId="0" applyFont="1" applyFill="1" applyAlignment="1">
      <alignment horizontal="left" wrapText="1"/>
    </xf>
    <xf numFmtId="0" fontId="5" fillId="2" borderId="0" xfId="0" applyFont="1" applyFill="1" applyAlignment="1">
      <alignment horizontal="left" vertical="top" wrapText="1"/>
    </xf>
    <xf numFmtId="0" fontId="5" fillId="7" borderId="0" xfId="0" applyFont="1" applyFill="1" applyAlignment="1">
      <alignment horizontal="center"/>
    </xf>
    <xf numFmtId="0" fontId="6" fillId="2" borderId="0" xfId="0" applyFont="1" applyFill="1" applyAlignment="1">
      <alignment horizontal="center"/>
    </xf>
  </cellXfs>
  <cellStyles count="3">
    <cellStyle name="Good" xfId="2" builtinId="26"/>
    <cellStyle name="Hyperlink" xfId="1" builtinId="8"/>
    <cellStyle name="Normal" xfId="0" builtinId="0"/>
  </cellStyles>
  <dxfs count="0"/>
  <tableStyles count="0" defaultTableStyle="TableStyleMedium2" defaultPivotStyle="PivotStyleLight16"/>
  <colors>
    <mruColors>
      <color rgb="FFD883FF"/>
      <color rgb="FFF9C0E6"/>
      <color rgb="FFC5FDE6"/>
      <color rgb="FFD8BCBB"/>
      <color rgb="FFBBAA81"/>
      <color rgb="FF27FF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BPCA_Results!$M$5</c:f>
              <c:strCache>
                <c:ptCount val="1"/>
                <c:pt idx="0">
                  <c:v>C400</c:v>
                </c:pt>
              </c:strCache>
            </c:strRef>
          </c:tx>
          <c:spPr>
            <a:solidFill>
              <a:srgbClr val="D883FF">
                <a:alpha val="70000"/>
              </a:srgbClr>
            </a:solidFill>
            <a:ln>
              <a:noFill/>
            </a:ln>
            <a:effectLst/>
          </c:spPr>
          <c:invertIfNegative val="0"/>
          <c:errBars>
            <c:errBarType val="both"/>
            <c:errValType val="cust"/>
            <c:noEndCap val="0"/>
            <c:pl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plus>
            <c:minus>
              <c:numRef>
                <c:f>BPCA_Results!$M$16:$M$22</c:f>
                <c:numCache>
                  <c:formatCode>General</c:formatCode>
                  <c:ptCount val="7"/>
                  <c:pt idx="0">
                    <c:v>1.452008162960407E-3</c:v>
                  </c:pt>
                  <c:pt idx="1">
                    <c:v>3.6399933731031862E-3</c:v>
                  </c:pt>
                  <c:pt idx="2">
                    <c:v>3.4369818044473206E-2</c:v>
                  </c:pt>
                  <c:pt idx="3">
                    <c:v>6.4134346735433378E-4</c:v>
                  </c:pt>
                  <c:pt idx="4">
                    <c:v>4.2218260434022901E-2</c:v>
                  </c:pt>
                  <c:pt idx="5">
                    <c:v>2.7555996511292324E-2</c:v>
                  </c:pt>
                  <c:pt idx="6">
                    <c:v>4.460973667386943E-2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BPCA_Results!$M$6:$M$12</c:f>
              <c:numCache>
                <c:formatCode>0.0000</c:formatCode>
                <c:ptCount val="7"/>
                <c:pt idx="0">
                  <c:v>4.321199577936561E-2</c:v>
                </c:pt>
                <c:pt idx="1">
                  <c:v>4.2329257225562467E-2</c:v>
                </c:pt>
                <c:pt idx="2">
                  <c:v>0.10699718974372603</c:v>
                </c:pt>
                <c:pt idx="3">
                  <c:v>6.7677328466173317E-2</c:v>
                </c:pt>
                <c:pt idx="4">
                  <c:v>0.15332365253896416</c:v>
                </c:pt>
                <c:pt idx="5">
                  <c:v>0.36028783063541181</c:v>
                </c:pt>
                <c:pt idx="6">
                  <c:v>0.22617274561079651</c:v>
                </c:pt>
              </c:numCache>
            </c:numRef>
          </c:val>
          <c:extLst>
            <c:ext xmlns:c16="http://schemas.microsoft.com/office/drawing/2014/chart" uri="{C3380CC4-5D6E-409C-BE32-E72D297353CC}">
              <c16:uniqueId val="{00000000-284F-DC48-A253-11BA9B629DD6}"/>
            </c:ext>
          </c:extLst>
        </c:ser>
        <c:ser>
          <c:idx val="1"/>
          <c:order val="1"/>
          <c:tx>
            <c:strRef>
              <c:f>BPCA_Results!$N$5</c:f>
              <c:strCache>
                <c:ptCount val="1"/>
                <c:pt idx="0">
                  <c:v>C500</c:v>
                </c:pt>
              </c:strCache>
            </c:strRef>
          </c:tx>
          <c:spPr>
            <a:solidFill>
              <a:srgbClr val="00B0F0">
                <a:alpha val="50000"/>
              </a:srgbClr>
            </a:solidFill>
            <a:ln>
              <a:noFill/>
            </a:ln>
            <a:effectLst/>
          </c:spPr>
          <c:invertIfNegative val="0"/>
          <c:errBars>
            <c:errBarType val="both"/>
            <c:errValType val="cust"/>
            <c:noEndCap val="0"/>
            <c:pl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plus>
            <c:minus>
              <c:numRef>
                <c:f>BPCA_Results!$N$16:$N$22</c:f>
                <c:numCache>
                  <c:formatCode>General</c:formatCode>
                  <c:ptCount val="7"/>
                  <c:pt idx="0">
                    <c:v>7.3890280749442793E-4</c:v>
                  </c:pt>
                  <c:pt idx="1">
                    <c:v>1.32359954754977E-3</c:v>
                  </c:pt>
                  <c:pt idx="2">
                    <c:v>4.725884096319171E-3</c:v>
                  </c:pt>
                  <c:pt idx="3">
                    <c:v>4.44949241933013E-4</c:v>
                  </c:pt>
                  <c:pt idx="4">
                    <c:v>4.3619769626533174E-3</c:v>
                  </c:pt>
                  <c:pt idx="5">
                    <c:v>5.1746708639145347E-3</c:v>
                  </c:pt>
                  <c:pt idx="6">
                    <c:v>5.5307433081690401E-3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BPCA_Results!$N$6:$N$12</c:f>
              <c:numCache>
                <c:formatCode>0.0000</c:formatCode>
                <c:ptCount val="7"/>
                <c:pt idx="0">
                  <c:v>3.6387734810022998E-2</c:v>
                </c:pt>
                <c:pt idx="1">
                  <c:v>4.4636780737949994E-2</c:v>
                </c:pt>
                <c:pt idx="2">
                  <c:v>6.5871184329614613E-2</c:v>
                </c:pt>
                <c:pt idx="3">
                  <c:v>5.7585518231114477E-2</c:v>
                </c:pt>
                <c:pt idx="4">
                  <c:v>0.14211236193881485</c:v>
                </c:pt>
                <c:pt idx="5">
                  <c:v>0.35258252683498492</c:v>
                </c:pt>
                <c:pt idx="6">
                  <c:v>0.30082389311749813</c:v>
                </c:pt>
              </c:numCache>
            </c:numRef>
          </c:val>
          <c:extLst>
            <c:ext xmlns:c16="http://schemas.microsoft.com/office/drawing/2014/chart" uri="{C3380CC4-5D6E-409C-BE32-E72D297353CC}">
              <c16:uniqueId val="{00000001-284F-DC48-A253-11BA9B629DD6}"/>
            </c:ext>
          </c:extLst>
        </c:ser>
        <c:ser>
          <c:idx val="2"/>
          <c:order val="2"/>
          <c:tx>
            <c:strRef>
              <c:f>BPCA_Results!$O$5</c:f>
              <c:strCache>
                <c:ptCount val="1"/>
                <c:pt idx="0">
                  <c:v>C600</c:v>
                </c:pt>
              </c:strCache>
            </c:strRef>
          </c:tx>
          <c:spPr>
            <a:solidFill>
              <a:srgbClr val="92D050">
                <a:alpha val="50000"/>
              </a:srgbClr>
            </a:solidFill>
            <a:ln>
              <a:noFill/>
            </a:ln>
            <a:effectLst/>
          </c:spPr>
          <c:invertIfNegative val="0"/>
          <c:errBars>
            <c:errBarType val="both"/>
            <c:errValType val="cust"/>
            <c:noEndCap val="0"/>
            <c:pl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plus>
            <c:minus>
              <c:numRef>
                <c:f>BPCA_Results!$O$16:$O$22</c:f>
                <c:numCache>
                  <c:formatCode>General</c:formatCode>
                  <c:ptCount val="7"/>
                  <c:pt idx="0">
                    <c:v>8.1329800487500909E-4</c:v>
                  </c:pt>
                  <c:pt idx="1">
                    <c:v>3.8215538618423866E-3</c:v>
                  </c:pt>
                  <c:pt idx="2">
                    <c:v>2.8366255764284815E-3</c:v>
                  </c:pt>
                  <c:pt idx="3">
                    <c:v>1.4903963010309616E-3</c:v>
                  </c:pt>
                  <c:pt idx="4">
                    <c:v>4.8679067158982174E-3</c:v>
                  </c:pt>
                  <c:pt idx="5">
                    <c:v>7.3795602804227027E-3</c:v>
                  </c:pt>
                  <c:pt idx="6">
                    <c:v>5.8422164928758347E-3</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BPCA_Results!$O$6:$O$12</c:f>
              <c:numCache>
                <c:formatCode>0.0000</c:formatCode>
                <c:ptCount val="7"/>
                <c:pt idx="0">
                  <c:v>2.0070599778316559E-2</c:v>
                </c:pt>
                <c:pt idx="1">
                  <c:v>3.6991694274753913E-2</c:v>
                </c:pt>
                <c:pt idx="2">
                  <c:v>3.0163575084952359E-2</c:v>
                </c:pt>
                <c:pt idx="3">
                  <c:v>3.4547196647557121E-2</c:v>
                </c:pt>
                <c:pt idx="4">
                  <c:v>0.1300441334632115</c:v>
                </c:pt>
                <c:pt idx="5">
                  <c:v>0.3249240329328747</c:v>
                </c:pt>
                <c:pt idx="6">
                  <c:v>0.42325876781833377</c:v>
                </c:pt>
              </c:numCache>
            </c:numRef>
          </c:val>
          <c:extLst>
            <c:ext xmlns:c16="http://schemas.microsoft.com/office/drawing/2014/chart" uri="{C3380CC4-5D6E-409C-BE32-E72D297353CC}">
              <c16:uniqueId val="{00000002-284F-DC48-A253-11BA9B629DD6}"/>
            </c:ext>
          </c:extLst>
        </c:ser>
        <c:ser>
          <c:idx val="3"/>
          <c:order val="3"/>
          <c:tx>
            <c:strRef>
              <c:f>BPCA_Results!$P$5</c:f>
              <c:strCache>
                <c:ptCount val="1"/>
                <c:pt idx="0">
                  <c:v>C700</c:v>
                </c:pt>
              </c:strCache>
            </c:strRef>
          </c:tx>
          <c:spPr>
            <a:solidFill>
              <a:srgbClr val="FFC000">
                <a:alpha val="50000"/>
              </a:srgbClr>
            </a:solidFill>
            <a:ln>
              <a:noFill/>
            </a:ln>
            <a:effectLst/>
          </c:spPr>
          <c:invertIfNegative val="0"/>
          <c:errBars>
            <c:errBarType val="both"/>
            <c:errValType val="cust"/>
            <c:noEndCap val="0"/>
            <c:pl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plus>
            <c:minus>
              <c:numRef>
                <c:f>BPCA_Results!$P$16:$P$22</c:f>
                <c:numCache>
                  <c:formatCode>General</c:formatCode>
                  <c:ptCount val="7"/>
                  <c:pt idx="0">
                    <c:v>3.3752394696415617E-3</c:v>
                  </c:pt>
                  <c:pt idx="1">
                    <c:v>2.2123069970848654E-3</c:v>
                  </c:pt>
                  <c:pt idx="2">
                    <c:v>3.2976936043493065E-4</c:v>
                  </c:pt>
                  <c:pt idx="3">
                    <c:v>1.9634220262432674E-3</c:v>
                  </c:pt>
                  <c:pt idx="4">
                    <c:v>1.5722680239762876E-2</c:v>
                  </c:pt>
                  <c:pt idx="5">
                    <c:v>5.4432833074832605E-2</c:v>
                  </c:pt>
                  <c:pt idx="6">
                    <c:v>7.7360877544426734E-2</c:v>
                  </c:pt>
                </c:numCache>
              </c:numRef>
            </c:minus>
            <c:spPr>
              <a:noFill/>
              <a:ln w="12700" cap="flat" cmpd="sng" algn="ctr">
                <a:solidFill>
                  <a:schemeClr val="tx1">
                    <a:lumMod val="65000"/>
                    <a:lumOff val="35000"/>
                  </a:schemeClr>
                </a:solidFill>
                <a:round/>
              </a:ln>
              <a:effectLst/>
            </c:spPr>
          </c:errBars>
          <c:cat>
            <c:strRef>
              <c:f>BPCA_Results!$L$6:$L$12</c:f>
              <c:strCache>
                <c:ptCount val="7"/>
                <c:pt idx="0">
                  <c:v>B3CA-1-1</c:v>
                </c:pt>
                <c:pt idx="1">
                  <c:v>B3CA-2-0</c:v>
                </c:pt>
                <c:pt idx="2">
                  <c:v>B4CA-2-1</c:v>
                </c:pt>
                <c:pt idx="3">
                  <c:v>B4CA-2-0</c:v>
                </c:pt>
                <c:pt idx="4">
                  <c:v>B4CA-3-0</c:v>
                </c:pt>
                <c:pt idx="5">
                  <c:v>B5CA-4-0</c:v>
                </c:pt>
                <c:pt idx="6">
                  <c:v>B6CA-6-0</c:v>
                </c:pt>
              </c:strCache>
            </c:strRef>
          </c:cat>
          <c:val>
            <c:numRef>
              <c:f>BPCA_Results!$P$6:$P$12</c:f>
              <c:numCache>
                <c:formatCode>0.0000</c:formatCode>
                <c:ptCount val="7"/>
                <c:pt idx="0">
                  <c:v>1.7798234948509826E-2</c:v>
                </c:pt>
                <c:pt idx="1">
                  <c:v>2.4694548368630526E-2</c:v>
                </c:pt>
                <c:pt idx="2">
                  <c:v>2.1794092876482856E-3</c:v>
                </c:pt>
                <c:pt idx="3">
                  <c:v>7.4240498269105603E-3</c:v>
                </c:pt>
                <c:pt idx="4">
                  <c:v>9.9811377982015628E-2</c:v>
                </c:pt>
                <c:pt idx="5">
                  <c:v>0.30986523757109552</c:v>
                </c:pt>
                <c:pt idx="6">
                  <c:v>0.53822714201518951</c:v>
                </c:pt>
              </c:numCache>
            </c:numRef>
          </c:val>
          <c:extLst>
            <c:ext xmlns:c16="http://schemas.microsoft.com/office/drawing/2014/chart" uri="{C3380CC4-5D6E-409C-BE32-E72D297353CC}">
              <c16:uniqueId val="{00000003-284F-DC48-A253-11BA9B629DD6}"/>
            </c:ext>
          </c:extLst>
        </c:ser>
        <c:dLbls>
          <c:showLegendKey val="0"/>
          <c:showVal val="0"/>
          <c:showCatName val="0"/>
          <c:showSerName val="0"/>
          <c:showPercent val="0"/>
          <c:showBubbleSize val="0"/>
        </c:dLbls>
        <c:gapWidth val="219"/>
        <c:overlap val="-27"/>
        <c:axId val="514211519"/>
        <c:axId val="1399600511"/>
      </c:barChart>
      <c:catAx>
        <c:axId val="51421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399600511"/>
        <c:crossesAt val="0"/>
        <c:auto val="1"/>
        <c:lblAlgn val="ctr"/>
        <c:lblOffset val="100"/>
        <c:noMultiLvlLbl val="0"/>
      </c:catAx>
      <c:valAx>
        <c:axId val="1399600511"/>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BiCA/BPCA [%]</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0"/>
        <c:majorTickMark val="in"/>
        <c:minorTickMark val="in"/>
        <c:tickLblPos val="nextTo"/>
        <c:spPr>
          <a:noFill/>
          <a:ln w="6985">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14211519"/>
        <c:crosses val="autoZero"/>
        <c:crossBetween val="between"/>
        <c:minorUnit val="0.1"/>
      </c:valAx>
      <c:spPr>
        <a:noFill/>
        <a:ln>
          <a:noFill/>
        </a:ln>
        <a:effectLst/>
      </c:spPr>
    </c:plotArea>
    <c:legend>
      <c:legendPos val="b"/>
      <c:layout>
        <c:manualLayout>
          <c:xMode val="edge"/>
          <c:yMode val="edge"/>
          <c:x val="0.22609609203223571"/>
          <c:y val="0.19909419922996383"/>
          <c:w val="0.45437204450419366"/>
          <c:h val="9.3691824091311382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r>
              <a:rPr lang="en-US" b="1"/>
              <a:t>Ultimate Analysis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endParaRPr lang="en-US"/>
        </a:p>
      </c:txPr>
    </c:title>
    <c:autoTitleDeleted val="0"/>
    <c:plotArea>
      <c:layout/>
      <c:barChart>
        <c:barDir val="col"/>
        <c:grouping val="stacked"/>
        <c:varyColors val="0"/>
        <c:ser>
          <c:idx val="0"/>
          <c:order val="0"/>
          <c:tx>
            <c:strRef>
              <c:f>AtomisticModel_Results!$U$2</c:f>
              <c:strCache>
                <c:ptCount val="1"/>
                <c:pt idx="0">
                  <c:v>C</c:v>
                </c:pt>
              </c:strCache>
            </c:strRef>
          </c:tx>
          <c:spPr>
            <a:solidFill>
              <a:srgbClr val="DD8047"/>
            </a:solidFill>
            <a:ln>
              <a:noFill/>
            </a:ln>
            <a:effectLst/>
          </c:spPr>
          <c:invertIfNegative val="0"/>
          <c:errBars>
            <c:errBarType val="both"/>
            <c:errValType val="cust"/>
            <c:noEndCap val="0"/>
            <c:plus>
              <c:numRef>
                <c:f>AtomisticModel_Results!$U$12:$U$19</c:f>
                <c:numCache>
                  <c:formatCode>General</c:formatCode>
                  <c:ptCount val="8"/>
                  <c:pt idx="0">
                    <c:v>0.28000000000000003</c:v>
                  </c:pt>
                  <c:pt idx="2">
                    <c:v>0.17</c:v>
                  </c:pt>
                  <c:pt idx="4">
                    <c:v>0.37</c:v>
                  </c:pt>
                  <c:pt idx="6">
                    <c:v>0.11</c:v>
                  </c:pt>
                </c:numCache>
              </c:numRef>
            </c:plus>
            <c:minus>
              <c:numRef>
                <c:f>AtomisticModel_Results!$U$12:$U$19</c:f>
                <c:numCache>
                  <c:formatCode>General</c:formatCode>
                  <c:ptCount val="8"/>
                  <c:pt idx="0">
                    <c:v>0.28000000000000003</c:v>
                  </c:pt>
                  <c:pt idx="2">
                    <c:v>0.17</c:v>
                  </c:pt>
                  <c:pt idx="4">
                    <c:v>0.37</c:v>
                  </c:pt>
                  <c:pt idx="6">
                    <c:v>0.11</c:v>
                  </c:pt>
                </c:numCache>
              </c:numRef>
            </c:minus>
            <c:spPr>
              <a:noFill/>
              <a:ln w="9525" cap="flat" cmpd="sng" algn="ctr">
                <a:solidFill>
                  <a:schemeClr val="tx1">
                    <a:lumMod val="65000"/>
                    <a:lumOff val="35000"/>
                  </a:schemeClr>
                </a:solidFill>
                <a:round/>
              </a:ln>
              <a:effectLst/>
            </c:spPr>
          </c:errBars>
          <c:cat>
            <c:strRef>
              <c:f>AtomisticModel_Results!$T$3:$T$10</c:f>
              <c:strCache>
                <c:ptCount val="8"/>
                <c:pt idx="0">
                  <c:v>C400</c:v>
                </c:pt>
                <c:pt idx="1">
                  <c:v>C400-m</c:v>
                </c:pt>
                <c:pt idx="2">
                  <c:v>C500</c:v>
                </c:pt>
                <c:pt idx="3">
                  <c:v>C500-m</c:v>
                </c:pt>
                <c:pt idx="4">
                  <c:v>C600</c:v>
                </c:pt>
                <c:pt idx="5">
                  <c:v>C600-m</c:v>
                </c:pt>
                <c:pt idx="6">
                  <c:v>C700</c:v>
                </c:pt>
                <c:pt idx="7">
                  <c:v>C700-m</c:v>
                </c:pt>
              </c:strCache>
            </c:strRef>
          </c:cat>
          <c:val>
            <c:numRef>
              <c:f>AtomisticModel_Results!$U$3:$U$10</c:f>
              <c:numCache>
                <c:formatCode>0.00</c:formatCode>
                <c:ptCount val="8"/>
                <c:pt idx="0">
                  <c:v>74.5</c:v>
                </c:pt>
                <c:pt idx="1">
                  <c:v>76.813043913173956</c:v>
                </c:pt>
                <c:pt idx="2">
                  <c:v>81.5</c:v>
                </c:pt>
                <c:pt idx="3">
                  <c:v>81.63</c:v>
                </c:pt>
                <c:pt idx="4">
                  <c:v>87.8</c:v>
                </c:pt>
                <c:pt idx="5">
                  <c:v>86.18</c:v>
                </c:pt>
                <c:pt idx="6">
                  <c:v>90.2</c:v>
                </c:pt>
                <c:pt idx="7">
                  <c:v>89.03</c:v>
                </c:pt>
              </c:numCache>
            </c:numRef>
          </c:val>
          <c:extLst>
            <c:ext xmlns:c16="http://schemas.microsoft.com/office/drawing/2014/chart" uri="{C3380CC4-5D6E-409C-BE32-E72D297353CC}">
              <c16:uniqueId val="{00000000-0632-4E4C-9167-3D5103D03E94}"/>
            </c:ext>
          </c:extLst>
        </c:ser>
        <c:ser>
          <c:idx val="1"/>
          <c:order val="1"/>
          <c:tx>
            <c:strRef>
              <c:f>AtomisticModel_Results!$V$2</c:f>
              <c:strCache>
                <c:ptCount val="1"/>
                <c:pt idx="0">
                  <c:v>H</c:v>
                </c:pt>
              </c:strCache>
            </c:strRef>
          </c:tx>
          <c:spPr>
            <a:solidFill>
              <a:schemeClr val="accent4"/>
            </a:solidFill>
            <a:ln>
              <a:noFill/>
            </a:ln>
            <a:effectLst/>
          </c:spPr>
          <c:invertIfNegative val="0"/>
          <c:errBars>
            <c:errBarType val="both"/>
            <c:errValType val="cust"/>
            <c:noEndCap val="0"/>
            <c:plus>
              <c:numRef>
                <c:f>AtomisticModel_Results!$V$12:$V$19</c:f>
                <c:numCache>
                  <c:formatCode>General</c:formatCode>
                  <c:ptCount val="8"/>
                  <c:pt idx="0">
                    <c:v>0.02</c:v>
                  </c:pt>
                  <c:pt idx="2">
                    <c:v>0.06</c:v>
                  </c:pt>
                  <c:pt idx="4">
                    <c:v>0.02</c:v>
                  </c:pt>
                  <c:pt idx="6">
                    <c:v>0.02</c:v>
                  </c:pt>
                </c:numCache>
              </c:numRef>
            </c:plus>
            <c:minus>
              <c:numRef>
                <c:f>AtomisticModel_Results!$V$12:$V$19</c:f>
                <c:numCache>
                  <c:formatCode>General</c:formatCode>
                  <c:ptCount val="8"/>
                  <c:pt idx="0">
                    <c:v>0.02</c:v>
                  </c:pt>
                  <c:pt idx="2">
                    <c:v>0.06</c:v>
                  </c:pt>
                  <c:pt idx="4">
                    <c:v>0.02</c:v>
                  </c:pt>
                  <c:pt idx="6">
                    <c:v>0.02</c:v>
                  </c:pt>
                </c:numCache>
              </c:numRef>
            </c:minus>
            <c:spPr>
              <a:noFill/>
              <a:ln w="9525" cap="flat" cmpd="sng" algn="ctr">
                <a:solidFill>
                  <a:schemeClr val="tx1">
                    <a:lumMod val="65000"/>
                    <a:lumOff val="35000"/>
                  </a:schemeClr>
                </a:solidFill>
                <a:round/>
              </a:ln>
              <a:effectLst/>
            </c:spPr>
          </c:errBars>
          <c:cat>
            <c:strRef>
              <c:f>AtomisticModel_Results!$T$3:$T$10</c:f>
              <c:strCache>
                <c:ptCount val="8"/>
                <c:pt idx="0">
                  <c:v>C400</c:v>
                </c:pt>
                <c:pt idx="1">
                  <c:v>C400-m</c:v>
                </c:pt>
                <c:pt idx="2">
                  <c:v>C500</c:v>
                </c:pt>
                <c:pt idx="3">
                  <c:v>C500-m</c:v>
                </c:pt>
                <c:pt idx="4">
                  <c:v>C600</c:v>
                </c:pt>
                <c:pt idx="5">
                  <c:v>C600-m</c:v>
                </c:pt>
                <c:pt idx="6">
                  <c:v>C700</c:v>
                </c:pt>
                <c:pt idx="7">
                  <c:v>C700-m</c:v>
                </c:pt>
              </c:strCache>
            </c:strRef>
          </c:cat>
          <c:val>
            <c:numRef>
              <c:f>AtomisticModel_Results!$V$3:$V$10</c:f>
              <c:numCache>
                <c:formatCode>0.00</c:formatCode>
                <c:ptCount val="8"/>
                <c:pt idx="0">
                  <c:v>3.9</c:v>
                </c:pt>
                <c:pt idx="1">
                  <c:v>4.0012003601080322</c:v>
                </c:pt>
                <c:pt idx="2">
                  <c:v>3.5</c:v>
                </c:pt>
                <c:pt idx="3">
                  <c:v>3.4</c:v>
                </c:pt>
                <c:pt idx="4">
                  <c:v>2.7</c:v>
                </c:pt>
                <c:pt idx="5">
                  <c:v>2.7</c:v>
                </c:pt>
                <c:pt idx="6">
                  <c:v>2</c:v>
                </c:pt>
                <c:pt idx="7">
                  <c:v>2</c:v>
                </c:pt>
              </c:numCache>
            </c:numRef>
          </c:val>
          <c:extLst>
            <c:ext xmlns:c16="http://schemas.microsoft.com/office/drawing/2014/chart" uri="{C3380CC4-5D6E-409C-BE32-E72D297353CC}">
              <c16:uniqueId val="{00000001-0632-4E4C-9167-3D5103D03E94}"/>
            </c:ext>
          </c:extLst>
        </c:ser>
        <c:ser>
          <c:idx val="2"/>
          <c:order val="2"/>
          <c:tx>
            <c:strRef>
              <c:f>AtomisticModel_Results!$W$2</c:f>
              <c:strCache>
                <c:ptCount val="1"/>
                <c:pt idx="0">
                  <c:v>N</c:v>
                </c:pt>
              </c:strCache>
            </c:strRef>
          </c:tx>
          <c:spPr>
            <a:solidFill>
              <a:schemeClr val="accent6"/>
            </a:solidFill>
            <a:ln>
              <a:noFill/>
            </a:ln>
            <a:effectLst/>
          </c:spPr>
          <c:invertIfNegative val="0"/>
          <c:cat>
            <c:strRef>
              <c:f>AtomisticModel_Results!$T$3:$T$10</c:f>
              <c:strCache>
                <c:ptCount val="8"/>
                <c:pt idx="0">
                  <c:v>C400</c:v>
                </c:pt>
                <c:pt idx="1">
                  <c:v>C400-m</c:v>
                </c:pt>
                <c:pt idx="2">
                  <c:v>C500</c:v>
                </c:pt>
                <c:pt idx="3">
                  <c:v>C500-m</c:v>
                </c:pt>
                <c:pt idx="4">
                  <c:v>C600</c:v>
                </c:pt>
                <c:pt idx="5">
                  <c:v>C600-m</c:v>
                </c:pt>
                <c:pt idx="6">
                  <c:v>C700</c:v>
                </c:pt>
                <c:pt idx="7">
                  <c:v>C700-m</c:v>
                </c:pt>
              </c:strCache>
            </c:strRef>
          </c:cat>
          <c:val>
            <c:numRef>
              <c:f>AtomisticModel_Results!$W$3:$W$10</c:f>
              <c:numCache>
                <c:formatCode>0.00</c:formatCode>
                <c:ptCount val="8"/>
                <c:pt idx="0">
                  <c:v>0.08</c:v>
                </c:pt>
                <c:pt idx="1">
                  <c:v>9.0027008102430736E-2</c:v>
                </c:pt>
                <c:pt idx="2">
                  <c:v>0.11</c:v>
                </c:pt>
                <c:pt idx="3">
                  <c:v>0.11899999999999999</c:v>
                </c:pt>
                <c:pt idx="4">
                  <c:v>0.24</c:v>
                </c:pt>
                <c:pt idx="5">
                  <c:v>0.24</c:v>
                </c:pt>
                <c:pt idx="6">
                  <c:v>0.36</c:v>
                </c:pt>
                <c:pt idx="7">
                  <c:v>0.37</c:v>
                </c:pt>
              </c:numCache>
            </c:numRef>
          </c:val>
          <c:extLst>
            <c:ext xmlns:c16="http://schemas.microsoft.com/office/drawing/2014/chart" uri="{C3380CC4-5D6E-409C-BE32-E72D297353CC}">
              <c16:uniqueId val="{00000002-0632-4E4C-9167-3D5103D03E94}"/>
            </c:ext>
          </c:extLst>
        </c:ser>
        <c:ser>
          <c:idx val="3"/>
          <c:order val="3"/>
          <c:tx>
            <c:strRef>
              <c:f>AtomisticModel_Results!$X$2</c:f>
              <c:strCache>
                <c:ptCount val="1"/>
                <c:pt idx="0">
                  <c:v>O</c:v>
                </c:pt>
              </c:strCache>
            </c:strRef>
          </c:tx>
          <c:spPr>
            <a:solidFill>
              <a:schemeClr val="accent2">
                <a:lumMod val="60000"/>
              </a:schemeClr>
            </a:solidFill>
            <a:ln>
              <a:noFill/>
            </a:ln>
            <a:effectLst/>
          </c:spPr>
          <c:invertIfNegative val="0"/>
          <c:errBars>
            <c:errBarType val="both"/>
            <c:errValType val="cust"/>
            <c:noEndCap val="0"/>
            <c:plus>
              <c:numRef>
                <c:f>AtomisticModel_Results!$X$12:$X$18</c:f>
                <c:numCache>
                  <c:formatCode>General</c:formatCode>
                  <c:ptCount val="7"/>
                  <c:pt idx="0">
                    <c:v>0.18</c:v>
                  </c:pt>
                  <c:pt idx="2">
                    <c:v>0.13</c:v>
                  </c:pt>
                  <c:pt idx="4">
                    <c:v>0.4</c:v>
                  </c:pt>
                  <c:pt idx="6">
                    <c:v>0.12</c:v>
                  </c:pt>
                </c:numCache>
              </c:numRef>
            </c:plus>
            <c:minus>
              <c:numRef>
                <c:f>AtomisticModel_Results!$X$12:$X$18</c:f>
                <c:numCache>
                  <c:formatCode>General</c:formatCode>
                  <c:ptCount val="7"/>
                  <c:pt idx="0">
                    <c:v>0.18</c:v>
                  </c:pt>
                  <c:pt idx="2">
                    <c:v>0.13</c:v>
                  </c:pt>
                  <c:pt idx="4">
                    <c:v>0.4</c:v>
                  </c:pt>
                  <c:pt idx="6">
                    <c:v>0.12</c:v>
                  </c:pt>
                </c:numCache>
              </c:numRef>
            </c:minus>
            <c:spPr>
              <a:noFill/>
              <a:ln w="9525" cap="flat" cmpd="sng" algn="ctr">
                <a:solidFill>
                  <a:schemeClr val="tx1">
                    <a:lumMod val="65000"/>
                    <a:lumOff val="35000"/>
                  </a:schemeClr>
                </a:solidFill>
                <a:round/>
              </a:ln>
              <a:effectLst/>
            </c:spPr>
          </c:errBars>
          <c:cat>
            <c:strRef>
              <c:f>AtomisticModel_Results!$T$3:$T$10</c:f>
              <c:strCache>
                <c:ptCount val="8"/>
                <c:pt idx="0">
                  <c:v>C400</c:v>
                </c:pt>
                <c:pt idx="1">
                  <c:v>C400-m</c:v>
                </c:pt>
                <c:pt idx="2">
                  <c:v>C500</c:v>
                </c:pt>
                <c:pt idx="3">
                  <c:v>C500-m</c:v>
                </c:pt>
                <c:pt idx="4">
                  <c:v>C600</c:v>
                </c:pt>
                <c:pt idx="5">
                  <c:v>C600-m</c:v>
                </c:pt>
                <c:pt idx="6">
                  <c:v>C700</c:v>
                </c:pt>
                <c:pt idx="7">
                  <c:v>C700-m</c:v>
                </c:pt>
              </c:strCache>
            </c:strRef>
          </c:cat>
          <c:val>
            <c:numRef>
              <c:f>AtomisticModel_Results!$X$3:$X$10</c:f>
              <c:numCache>
                <c:formatCode>0.00</c:formatCode>
                <c:ptCount val="8"/>
                <c:pt idx="0">
                  <c:v>21.5</c:v>
                </c:pt>
                <c:pt idx="1">
                  <c:v>19.105731719515859</c:v>
                </c:pt>
                <c:pt idx="2">
                  <c:v>15</c:v>
                </c:pt>
                <c:pt idx="3">
                  <c:v>14.8</c:v>
                </c:pt>
                <c:pt idx="4">
                  <c:v>9.3000000000000007</c:v>
                </c:pt>
                <c:pt idx="5">
                  <c:v>10.9</c:v>
                </c:pt>
                <c:pt idx="6">
                  <c:v>7.5</c:v>
                </c:pt>
                <c:pt idx="7">
                  <c:v>8.6</c:v>
                </c:pt>
              </c:numCache>
            </c:numRef>
          </c:val>
          <c:extLst>
            <c:ext xmlns:c16="http://schemas.microsoft.com/office/drawing/2014/chart" uri="{C3380CC4-5D6E-409C-BE32-E72D297353CC}">
              <c16:uniqueId val="{00000003-0632-4E4C-9167-3D5103D03E94}"/>
            </c:ext>
          </c:extLst>
        </c:ser>
        <c:dLbls>
          <c:showLegendKey val="0"/>
          <c:showVal val="0"/>
          <c:showCatName val="0"/>
          <c:showSerName val="0"/>
          <c:showPercent val="0"/>
          <c:showBubbleSize val="0"/>
        </c:dLbls>
        <c:gapWidth val="150"/>
        <c:overlap val="100"/>
        <c:axId val="298207600"/>
        <c:axId val="298576176"/>
      </c:barChart>
      <c:catAx>
        <c:axId val="2982076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298576176"/>
        <c:crosses val="autoZero"/>
        <c:auto val="1"/>
        <c:lblAlgn val="ctr"/>
        <c:lblOffset val="100"/>
        <c:noMultiLvlLbl val="0"/>
      </c:catAx>
      <c:valAx>
        <c:axId val="298576176"/>
        <c:scaling>
          <c:orientation val="minMax"/>
          <c:max val="100"/>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2982076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r>
              <a:rPr lang="en-US" b="1"/>
              <a:t>NMR data</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endParaRPr lang="en-US"/>
        </a:p>
      </c:txPr>
    </c:title>
    <c:autoTitleDeleted val="0"/>
    <c:plotArea>
      <c:layout/>
      <c:barChart>
        <c:barDir val="col"/>
        <c:grouping val="stacked"/>
        <c:varyColors val="0"/>
        <c:ser>
          <c:idx val="0"/>
          <c:order val="0"/>
          <c:tx>
            <c:strRef>
              <c:f>AtomisticModel_Results!$U$21</c:f>
              <c:strCache>
                <c:ptCount val="1"/>
                <c:pt idx="0">
                  <c:v>Aromatic</c:v>
                </c:pt>
              </c:strCache>
            </c:strRef>
          </c:tx>
          <c:spPr>
            <a:solidFill>
              <a:schemeClr val="accent6"/>
            </a:solidFill>
            <a:ln>
              <a:noFill/>
            </a:ln>
            <a:effectLst/>
          </c:spPr>
          <c:invertIfNegative val="0"/>
          <c:cat>
            <c:strRef>
              <c:f>AtomisticModel_Results!$T$22:$T$29</c:f>
              <c:strCache>
                <c:ptCount val="8"/>
                <c:pt idx="0">
                  <c:v>C400</c:v>
                </c:pt>
                <c:pt idx="1">
                  <c:v>C400-m</c:v>
                </c:pt>
                <c:pt idx="2">
                  <c:v>C500</c:v>
                </c:pt>
                <c:pt idx="3">
                  <c:v>C500-m</c:v>
                </c:pt>
                <c:pt idx="4">
                  <c:v>C600</c:v>
                </c:pt>
                <c:pt idx="5">
                  <c:v>C600-m</c:v>
                </c:pt>
                <c:pt idx="6">
                  <c:v>C700</c:v>
                </c:pt>
                <c:pt idx="7">
                  <c:v>C700-m</c:v>
                </c:pt>
              </c:strCache>
            </c:strRef>
          </c:cat>
          <c:val>
            <c:numRef>
              <c:f>AtomisticModel_Results!$U$22:$U$29</c:f>
              <c:numCache>
                <c:formatCode>0.0</c:formatCode>
                <c:ptCount val="8"/>
                <c:pt idx="0">
                  <c:v>51</c:v>
                </c:pt>
                <c:pt idx="1">
                  <c:v>50.726141078838168</c:v>
                </c:pt>
                <c:pt idx="2">
                  <c:v>67.3</c:v>
                </c:pt>
                <c:pt idx="3">
                  <c:v>67.794871794871781</c:v>
                </c:pt>
                <c:pt idx="4">
                  <c:v>82</c:v>
                </c:pt>
                <c:pt idx="5">
                  <c:v>82.251521298174438</c:v>
                </c:pt>
                <c:pt idx="6">
                  <c:v>78</c:v>
                </c:pt>
                <c:pt idx="7">
                  <c:v>78.11860940695297</c:v>
                </c:pt>
              </c:numCache>
            </c:numRef>
          </c:val>
          <c:extLst>
            <c:ext xmlns:c16="http://schemas.microsoft.com/office/drawing/2014/chart" uri="{C3380CC4-5D6E-409C-BE32-E72D297353CC}">
              <c16:uniqueId val="{00000000-DEC2-0649-9B11-857FB1F5395A}"/>
            </c:ext>
          </c:extLst>
        </c:ser>
        <c:ser>
          <c:idx val="1"/>
          <c:order val="1"/>
          <c:tx>
            <c:strRef>
              <c:f>AtomisticModel_Results!$V$21</c:f>
              <c:strCache>
                <c:ptCount val="1"/>
                <c:pt idx="0">
                  <c:v>Carbonyl</c:v>
                </c:pt>
              </c:strCache>
            </c:strRef>
          </c:tx>
          <c:spPr>
            <a:solidFill>
              <a:schemeClr val="accent5"/>
            </a:solidFill>
            <a:ln>
              <a:noFill/>
            </a:ln>
            <a:effectLst/>
          </c:spPr>
          <c:invertIfNegative val="0"/>
          <c:cat>
            <c:strRef>
              <c:f>AtomisticModel_Results!$T$22:$T$29</c:f>
              <c:strCache>
                <c:ptCount val="8"/>
                <c:pt idx="0">
                  <c:v>C400</c:v>
                </c:pt>
                <c:pt idx="1">
                  <c:v>C400-m</c:v>
                </c:pt>
                <c:pt idx="2">
                  <c:v>C500</c:v>
                </c:pt>
                <c:pt idx="3">
                  <c:v>C500-m</c:v>
                </c:pt>
                <c:pt idx="4">
                  <c:v>C600</c:v>
                </c:pt>
                <c:pt idx="5">
                  <c:v>C600-m</c:v>
                </c:pt>
                <c:pt idx="6">
                  <c:v>C700</c:v>
                </c:pt>
                <c:pt idx="7">
                  <c:v>C700-m</c:v>
                </c:pt>
              </c:strCache>
            </c:strRef>
          </c:cat>
          <c:val>
            <c:numRef>
              <c:f>AtomisticModel_Results!$V$22:$V$29</c:f>
              <c:numCache>
                <c:formatCode>0.0</c:formatCode>
                <c:ptCount val="8"/>
                <c:pt idx="0">
                  <c:v>3</c:v>
                </c:pt>
                <c:pt idx="1">
                  <c:v>3.1120331950207465</c:v>
                </c:pt>
                <c:pt idx="2">
                  <c:v>2.2999999999999998</c:v>
                </c:pt>
                <c:pt idx="3">
                  <c:v>2.1538461538461537</c:v>
                </c:pt>
                <c:pt idx="4">
                  <c:v>1</c:v>
                </c:pt>
                <c:pt idx="5">
                  <c:v>0.91277890466531442</c:v>
                </c:pt>
                <c:pt idx="6">
                  <c:v>2</c:v>
                </c:pt>
                <c:pt idx="7">
                  <c:v>1.7382413087934561</c:v>
                </c:pt>
              </c:numCache>
            </c:numRef>
          </c:val>
          <c:extLst>
            <c:ext xmlns:c16="http://schemas.microsoft.com/office/drawing/2014/chart" uri="{C3380CC4-5D6E-409C-BE32-E72D297353CC}">
              <c16:uniqueId val="{00000001-DEC2-0649-9B11-857FB1F5395A}"/>
            </c:ext>
          </c:extLst>
        </c:ser>
        <c:ser>
          <c:idx val="2"/>
          <c:order val="2"/>
          <c:tx>
            <c:strRef>
              <c:f>AtomisticModel_Results!$W$21</c:f>
              <c:strCache>
                <c:ptCount val="1"/>
                <c:pt idx="0">
                  <c:v>Carboxyl</c:v>
                </c:pt>
              </c:strCache>
            </c:strRef>
          </c:tx>
          <c:spPr>
            <a:solidFill>
              <a:schemeClr val="accent4"/>
            </a:solidFill>
            <a:ln>
              <a:noFill/>
            </a:ln>
            <a:effectLst/>
          </c:spPr>
          <c:invertIfNegative val="0"/>
          <c:cat>
            <c:strRef>
              <c:f>AtomisticModel_Results!$T$22:$T$29</c:f>
              <c:strCache>
                <c:ptCount val="8"/>
                <c:pt idx="0">
                  <c:v>C400</c:v>
                </c:pt>
                <c:pt idx="1">
                  <c:v>C400-m</c:v>
                </c:pt>
                <c:pt idx="2">
                  <c:v>C500</c:v>
                </c:pt>
                <c:pt idx="3">
                  <c:v>C500-m</c:v>
                </c:pt>
                <c:pt idx="4">
                  <c:v>C600</c:v>
                </c:pt>
                <c:pt idx="5">
                  <c:v>C600-m</c:v>
                </c:pt>
                <c:pt idx="6">
                  <c:v>C700</c:v>
                </c:pt>
                <c:pt idx="7">
                  <c:v>C700-m</c:v>
                </c:pt>
              </c:strCache>
            </c:strRef>
          </c:cat>
          <c:val>
            <c:numRef>
              <c:f>AtomisticModel_Results!$W$22:$W$29</c:f>
              <c:numCache>
                <c:formatCode>0.0</c:formatCode>
                <c:ptCount val="8"/>
                <c:pt idx="0">
                  <c:v>5</c:v>
                </c:pt>
                <c:pt idx="1">
                  <c:v>5.1867219917012441</c:v>
                </c:pt>
                <c:pt idx="2">
                  <c:v>3.3</c:v>
                </c:pt>
                <c:pt idx="3">
                  <c:v>3.0769230769230771</c:v>
                </c:pt>
                <c:pt idx="4">
                  <c:v>3</c:v>
                </c:pt>
                <c:pt idx="5">
                  <c:v>2.7383367139959436</c:v>
                </c:pt>
                <c:pt idx="6">
                  <c:v>2</c:v>
                </c:pt>
                <c:pt idx="7">
                  <c:v>1.7382413087934561</c:v>
                </c:pt>
              </c:numCache>
            </c:numRef>
          </c:val>
          <c:extLst>
            <c:ext xmlns:c16="http://schemas.microsoft.com/office/drawing/2014/chart" uri="{C3380CC4-5D6E-409C-BE32-E72D297353CC}">
              <c16:uniqueId val="{00000002-DEC2-0649-9B11-857FB1F5395A}"/>
            </c:ext>
          </c:extLst>
        </c:ser>
        <c:ser>
          <c:idx val="3"/>
          <c:order val="3"/>
          <c:tx>
            <c:strRef>
              <c:f>AtomisticModel_Results!$X$21</c:f>
              <c:strCache>
                <c:ptCount val="1"/>
                <c:pt idx="0">
                  <c:v>Ether</c:v>
                </c:pt>
              </c:strCache>
            </c:strRef>
          </c:tx>
          <c:spPr>
            <a:solidFill>
              <a:schemeClr val="accent6">
                <a:lumMod val="60000"/>
              </a:schemeClr>
            </a:solidFill>
            <a:ln>
              <a:noFill/>
            </a:ln>
            <a:effectLst/>
          </c:spPr>
          <c:invertIfNegative val="0"/>
          <c:cat>
            <c:strRef>
              <c:f>AtomisticModel_Results!$T$22:$T$29</c:f>
              <c:strCache>
                <c:ptCount val="8"/>
                <c:pt idx="0">
                  <c:v>C400</c:v>
                </c:pt>
                <c:pt idx="1">
                  <c:v>C400-m</c:v>
                </c:pt>
                <c:pt idx="2">
                  <c:v>C500</c:v>
                </c:pt>
                <c:pt idx="3">
                  <c:v>C500-m</c:v>
                </c:pt>
                <c:pt idx="4">
                  <c:v>C600</c:v>
                </c:pt>
                <c:pt idx="5">
                  <c:v>C600-m</c:v>
                </c:pt>
                <c:pt idx="6">
                  <c:v>C700</c:v>
                </c:pt>
                <c:pt idx="7">
                  <c:v>C700-m</c:v>
                </c:pt>
              </c:strCache>
            </c:strRef>
          </c:cat>
          <c:val>
            <c:numRef>
              <c:f>AtomisticModel_Results!$X$22:$X$29</c:f>
              <c:numCache>
                <c:formatCode>0.0</c:formatCode>
                <c:ptCount val="8"/>
                <c:pt idx="0">
                  <c:v>10</c:v>
                </c:pt>
                <c:pt idx="1">
                  <c:v>10.373443983402488</c:v>
                </c:pt>
                <c:pt idx="2">
                  <c:v>12.3</c:v>
                </c:pt>
                <c:pt idx="3">
                  <c:v>11.384615384615385</c:v>
                </c:pt>
                <c:pt idx="4">
                  <c:v>7</c:v>
                </c:pt>
                <c:pt idx="5">
                  <c:v>6.3894523326572008</c:v>
                </c:pt>
                <c:pt idx="6">
                  <c:v>5</c:v>
                </c:pt>
                <c:pt idx="7">
                  <c:v>4.3967280163599183</c:v>
                </c:pt>
              </c:numCache>
            </c:numRef>
          </c:val>
          <c:extLst>
            <c:ext xmlns:c16="http://schemas.microsoft.com/office/drawing/2014/chart" uri="{C3380CC4-5D6E-409C-BE32-E72D297353CC}">
              <c16:uniqueId val="{00000003-DEC2-0649-9B11-857FB1F5395A}"/>
            </c:ext>
          </c:extLst>
        </c:ser>
        <c:ser>
          <c:idx val="4"/>
          <c:order val="4"/>
          <c:tx>
            <c:strRef>
              <c:f>AtomisticModel_Results!$Y$21</c:f>
              <c:strCache>
                <c:ptCount val="1"/>
                <c:pt idx="0">
                  <c:v>Aliphatic</c:v>
                </c:pt>
              </c:strCache>
            </c:strRef>
          </c:tx>
          <c:spPr>
            <a:solidFill>
              <a:schemeClr val="accent5">
                <a:lumMod val="60000"/>
              </a:schemeClr>
            </a:solidFill>
            <a:ln>
              <a:noFill/>
            </a:ln>
            <a:effectLst/>
          </c:spPr>
          <c:invertIfNegative val="0"/>
          <c:cat>
            <c:strRef>
              <c:f>AtomisticModel_Results!$T$22:$T$29</c:f>
              <c:strCache>
                <c:ptCount val="8"/>
                <c:pt idx="0">
                  <c:v>C400</c:v>
                </c:pt>
                <c:pt idx="1">
                  <c:v>C400-m</c:v>
                </c:pt>
                <c:pt idx="2">
                  <c:v>C500</c:v>
                </c:pt>
                <c:pt idx="3">
                  <c:v>C500-m</c:v>
                </c:pt>
                <c:pt idx="4">
                  <c:v>C600</c:v>
                </c:pt>
                <c:pt idx="5">
                  <c:v>C600-m</c:v>
                </c:pt>
                <c:pt idx="6">
                  <c:v>C700</c:v>
                </c:pt>
                <c:pt idx="7">
                  <c:v>C700-m</c:v>
                </c:pt>
              </c:strCache>
            </c:strRef>
          </c:cat>
          <c:val>
            <c:numRef>
              <c:f>AtomisticModel_Results!$Y$22:$Y$29</c:f>
              <c:numCache>
                <c:formatCode>0.0</c:formatCode>
                <c:ptCount val="8"/>
                <c:pt idx="0">
                  <c:v>17</c:v>
                </c:pt>
                <c:pt idx="1">
                  <c:v>16.804979253112034</c:v>
                </c:pt>
                <c:pt idx="2">
                  <c:v>3.3</c:v>
                </c:pt>
                <c:pt idx="3">
                  <c:v>3.3846153846153846</c:v>
                </c:pt>
                <c:pt idx="4">
                  <c:v>0</c:v>
                </c:pt>
                <c:pt idx="5">
                  <c:v>0</c:v>
                </c:pt>
                <c:pt idx="6">
                  <c:v>0</c:v>
                </c:pt>
                <c:pt idx="7">
                  <c:v>0</c:v>
                </c:pt>
              </c:numCache>
            </c:numRef>
          </c:val>
          <c:extLst>
            <c:ext xmlns:c16="http://schemas.microsoft.com/office/drawing/2014/chart" uri="{C3380CC4-5D6E-409C-BE32-E72D297353CC}">
              <c16:uniqueId val="{00000004-DEC2-0649-9B11-857FB1F5395A}"/>
            </c:ext>
          </c:extLst>
        </c:ser>
        <c:ser>
          <c:idx val="5"/>
          <c:order val="5"/>
          <c:tx>
            <c:strRef>
              <c:f>AtomisticModel_Results!$Z$21</c:f>
              <c:strCache>
                <c:ptCount val="1"/>
                <c:pt idx="0">
                  <c:v>Defect</c:v>
                </c:pt>
              </c:strCache>
            </c:strRef>
          </c:tx>
          <c:spPr>
            <a:solidFill>
              <a:schemeClr val="accent4">
                <a:lumMod val="60000"/>
              </a:schemeClr>
            </a:solidFill>
            <a:ln>
              <a:noFill/>
            </a:ln>
            <a:effectLst/>
          </c:spPr>
          <c:invertIfNegative val="0"/>
          <c:cat>
            <c:strRef>
              <c:f>AtomisticModel_Results!$T$22:$T$29</c:f>
              <c:strCache>
                <c:ptCount val="8"/>
                <c:pt idx="0">
                  <c:v>C400</c:v>
                </c:pt>
                <c:pt idx="1">
                  <c:v>C400-m</c:v>
                </c:pt>
                <c:pt idx="2">
                  <c:v>C500</c:v>
                </c:pt>
                <c:pt idx="3">
                  <c:v>C500-m</c:v>
                </c:pt>
                <c:pt idx="4">
                  <c:v>C600</c:v>
                </c:pt>
                <c:pt idx="5">
                  <c:v>C600-m</c:v>
                </c:pt>
                <c:pt idx="6">
                  <c:v>C700</c:v>
                </c:pt>
                <c:pt idx="7">
                  <c:v>C700-m</c:v>
                </c:pt>
              </c:strCache>
            </c:strRef>
          </c:cat>
          <c:val>
            <c:numRef>
              <c:f>AtomisticModel_Results!$Z$22:$Z$29</c:f>
              <c:numCache>
                <c:formatCode>0.0</c:formatCode>
                <c:ptCount val="8"/>
                <c:pt idx="0">
                  <c:v>14</c:v>
                </c:pt>
                <c:pt idx="1">
                  <c:v>13.79668049792531</c:v>
                </c:pt>
                <c:pt idx="2">
                  <c:v>11.3</c:v>
                </c:pt>
                <c:pt idx="3">
                  <c:v>12.205128205128204</c:v>
                </c:pt>
                <c:pt idx="4">
                  <c:v>7</c:v>
                </c:pt>
                <c:pt idx="5">
                  <c:v>7.7079107505071001</c:v>
                </c:pt>
                <c:pt idx="6">
                  <c:v>13</c:v>
                </c:pt>
                <c:pt idx="7">
                  <c:v>14.008179959100206</c:v>
                </c:pt>
              </c:numCache>
            </c:numRef>
          </c:val>
          <c:extLst>
            <c:ext xmlns:c16="http://schemas.microsoft.com/office/drawing/2014/chart" uri="{C3380CC4-5D6E-409C-BE32-E72D297353CC}">
              <c16:uniqueId val="{00000005-DEC2-0649-9B11-857FB1F5395A}"/>
            </c:ext>
          </c:extLst>
        </c:ser>
        <c:dLbls>
          <c:showLegendKey val="0"/>
          <c:showVal val="0"/>
          <c:showCatName val="0"/>
          <c:showSerName val="0"/>
          <c:showPercent val="0"/>
          <c:showBubbleSize val="0"/>
        </c:dLbls>
        <c:gapWidth val="150"/>
        <c:overlap val="100"/>
        <c:axId val="328986224"/>
        <c:axId val="328987936"/>
      </c:barChart>
      <c:catAx>
        <c:axId val="3289862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28987936"/>
        <c:crosses val="autoZero"/>
        <c:auto val="1"/>
        <c:lblAlgn val="ctr"/>
        <c:lblOffset val="100"/>
        <c:noMultiLvlLbl val="0"/>
      </c:catAx>
      <c:valAx>
        <c:axId val="328987936"/>
        <c:scaling>
          <c:orientation val="minMax"/>
          <c:max val="100"/>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289862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r>
              <a:rPr lang="en-US" b="1"/>
              <a:t>Surface Area</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endParaRPr lang="en-US"/>
        </a:p>
      </c:txPr>
    </c:title>
    <c:autoTitleDeleted val="0"/>
    <c:plotArea>
      <c:layout/>
      <c:barChart>
        <c:barDir val="col"/>
        <c:grouping val="clustered"/>
        <c:varyColors val="0"/>
        <c:ser>
          <c:idx val="0"/>
          <c:order val="0"/>
          <c:tx>
            <c:v>MoloVol</c:v>
          </c:tx>
          <c:spPr>
            <a:solidFill>
              <a:schemeClr val="accent1"/>
            </a:solidFill>
            <a:ln>
              <a:noFill/>
            </a:ln>
            <a:effectLst/>
          </c:spPr>
          <c:invertIfNegative val="0"/>
          <c:cat>
            <c:strRef>
              <c:f>AtomisticModel_Results!$B$18:$B$21</c:f>
              <c:strCache>
                <c:ptCount val="4"/>
                <c:pt idx="0">
                  <c:v>C400</c:v>
                </c:pt>
                <c:pt idx="1">
                  <c:v>C500</c:v>
                </c:pt>
                <c:pt idx="2">
                  <c:v>C600</c:v>
                </c:pt>
                <c:pt idx="3">
                  <c:v>C700</c:v>
                </c:pt>
              </c:strCache>
            </c:strRef>
          </c:cat>
          <c:val>
            <c:numRef>
              <c:f>AtomisticModel_Results!$F$18:$F$21</c:f>
              <c:numCache>
                <c:formatCode>0.00</c:formatCode>
                <c:ptCount val="4"/>
                <c:pt idx="0">
                  <c:v>1695.2519609999999</c:v>
                </c:pt>
                <c:pt idx="1">
                  <c:v>1764.6319820000001</c:v>
                </c:pt>
                <c:pt idx="2">
                  <c:v>1695.6487930000001</c:v>
                </c:pt>
                <c:pt idx="3">
                  <c:v>1691.3645300000001</c:v>
                </c:pt>
              </c:numCache>
            </c:numRef>
          </c:val>
          <c:extLst>
            <c:ext xmlns:c16="http://schemas.microsoft.com/office/drawing/2014/chart" uri="{C3380CC4-5D6E-409C-BE32-E72D297353CC}">
              <c16:uniqueId val="{00000000-2944-8A46-A1DC-D139A9012AD1}"/>
            </c:ext>
          </c:extLst>
        </c:ser>
        <c:ser>
          <c:idx val="1"/>
          <c:order val="1"/>
          <c:tx>
            <c:v>Ovito</c:v>
          </c:tx>
          <c:spPr>
            <a:solidFill>
              <a:schemeClr val="accent3"/>
            </a:solidFill>
            <a:ln>
              <a:noFill/>
            </a:ln>
            <a:effectLst/>
          </c:spPr>
          <c:invertIfNegative val="0"/>
          <c:cat>
            <c:strRef>
              <c:f>AtomisticModel_Results!$B$18:$B$21</c:f>
              <c:strCache>
                <c:ptCount val="4"/>
                <c:pt idx="0">
                  <c:v>C400</c:v>
                </c:pt>
                <c:pt idx="1">
                  <c:v>C500</c:v>
                </c:pt>
                <c:pt idx="2">
                  <c:v>C600</c:v>
                </c:pt>
                <c:pt idx="3">
                  <c:v>C700</c:v>
                </c:pt>
              </c:strCache>
            </c:strRef>
          </c:cat>
          <c:val>
            <c:numRef>
              <c:f>AtomisticModel_Results!$G$18:$G$21</c:f>
              <c:numCache>
                <c:formatCode>0.00</c:formatCode>
                <c:ptCount val="4"/>
                <c:pt idx="0">
                  <c:v>1539.0926381805818</c:v>
                </c:pt>
                <c:pt idx="1">
                  <c:v>1208.8791883669355</c:v>
                </c:pt>
                <c:pt idx="2">
                  <c:v>1198.6471869403574</c:v>
                </c:pt>
                <c:pt idx="3">
                  <c:v>1239.7014645766774</c:v>
                </c:pt>
              </c:numCache>
            </c:numRef>
          </c:val>
          <c:extLst>
            <c:ext xmlns:c16="http://schemas.microsoft.com/office/drawing/2014/chart" uri="{C3380CC4-5D6E-409C-BE32-E72D297353CC}">
              <c16:uniqueId val="{00000001-2944-8A46-A1DC-D139A9012AD1}"/>
            </c:ext>
          </c:extLst>
        </c:ser>
        <c:ser>
          <c:idx val="2"/>
          <c:order val="2"/>
          <c:tx>
            <c:v>Poreblazer</c:v>
          </c:tx>
          <c:spPr>
            <a:solidFill>
              <a:schemeClr val="accent5"/>
            </a:solidFill>
            <a:ln>
              <a:noFill/>
            </a:ln>
            <a:effectLst/>
          </c:spPr>
          <c:invertIfNegative val="0"/>
          <c:cat>
            <c:strRef>
              <c:f>AtomisticModel_Results!$B$18:$B$21</c:f>
              <c:strCache>
                <c:ptCount val="4"/>
                <c:pt idx="0">
                  <c:v>C400</c:v>
                </c:pt>
                <c:pt idx="1">
                  <c:v>C500</c:v>
                </c:pt>
                <c:pt idx="2">
                  <c:v>C600</c:v>
                </c:pt>
                <c:pt idx="3">
                  <c:v>C700</c:v>
                </c:pt>
              </c:strCache>
            </c:strRef>
          </c:cat>
          <c:val>
            <c:numRef>
              <c:f>AtomisticModel_Results!$H$18:$H$21</c:f>
              <c:numCache>
                <c:formatCode>0</c:formatCode>
                <c:ptCount val="4"/>
                <c:pt idx="0">
                  <c:v>324</c:v>
                </c:pt>
                <c:pt idx="1">
                  <c:v>511</c:v>
                </c:pt>
                <c:pt idx="2">
                  <c:v>432</c:v>
                </c:pt>
                <c:pt idx="3">
                  <c:v>526</c:v>
                </c:pt>
              </c:numCache>
            </c:numRef>
          </c:val>
          <c:extLst>
            <c:ext xmlns:c16="http://schemas.microsoft.com/office/drawing/2014/chart" uri="{C3380CC4-5D6E-409C-BE32-E72D297353CC}">
              <c16:uniqueId val="{00000002-2944-8A46-A1DC-D139A9012AD1}"/>
            </c:ext>
          </c:extLst>
        </c:ser>
        <c:ser>
          <c:idx val="3"/>
          <c:order val="3"/>
          <c:tx>
            <c:v>Experimental (CO2)</c:v>
          </c:tx>
          <c:spPr>
            <a:solidFill>
              <a:schemeClr val="accent1">
                <a:lumMod val="60000"/>
              </a:schemeClr>
            </a:solidFill>
            <a:ln>
              <a:noFill/>
            </a:ln>
            <a:effectLst/>
          </c:spPr>
          <c:invertIfNegative val="0"/>
          <c:cat>
            <c:strRef>
              <c:f>AtomisticModel_Results!$B$18:$B$21</c:f>
              <c:strCache>
                <c:ptCount val="4"/>
                <c:pt idx="0">
                  <c:v>C400</c:v>
                </c:pt>
                <c:pt idx="1">
                  <c:v>C500</c:v>
                </c:pt>
                <c:pt idx="2">
                  <c:v>C600</c:v>
                </c:pt>
                <c:pt idx="3">
                  <c:v>C700</c:v>
                </c:pt>
              </c:strCache>
            </c:strRef>
          </c:cat>
          <c:val>
            <c:numRef>
              <c:f>AtomisticModel_Results!$I$18:$I$21</c:f>
              <c:numCache>
                <c:formatCode>0.00</c:formatCode>
                <c:ptCount val="4"/>
                <c:pt idx="0">
                  <c:v>264</c:v>
                </c:pt>
                <c:pt idx="1">
                  <c:v>383</c:v>
                </c:pt>
                <c:pt idx="2">
                  <c:v>485</c:v>
                </c:pt>
                <c:pt idx="3">
                  <c:v>576</c:v>
                </c:pt>
              </c:numCache>
            </c:numRef>
          </c:val>
          <c:extLst>
            <c:ext xmlns:c16="http://schemas.microsoft.com/office/drawing/2014/chart" uri="{C3380CC4-5D6E-409C-BE32-E72D297353CC}">
              <c16:uniqueId val="{00000003-2944-8A46-A1DC-D139A9012AD1}"/>
            </c:ext>
          </c:extLst>
        </c:ser>
        <c:ser>
          <c:idx val="4"/>
          <c:order val="4"/>
          <c:tx>
            <c:v>Experimental (N2)</c:v>
          </c:tx>
          <c:spPr>
            <a:solidFill>
              <a:schemeClr val="accent3">
                <a:lumMod val="60000"/>
              </a:schemeClr>
            </a:solidFill>
            <a:ln>
              <a:noFill/>
            </a:ln>
            <a:effectLst/>
          </c:spPr>
          <c:invertIfNegative val="0"/>
          <c:cat>
            <c:strRef>
              <c:f>AtomisticModel_Results!$B$18:$B$21</c:f>
              <c:strCache>
                <c:ptCount val="4"/>
                <c:pt idx="0">
                  <c:v>C400</c:v>
                </c:pt>
                <c:pt idx="1">
                  <c:v>C500</c:v>
                </c:pt>
                <c:pt idx="2">
                  <c:v>C600</c:v>
                </c:pt>
                <c:pt idx="3">
                  <c:v>C700</c:v>
                </c:pt>
              </c:strCache>
            </c:strRef>
          </c:cat>
          <c:val>
            <c:numRef>
              <c:f>AtomisticModel_Results!$J$18:$J$21</c:f>
              <c:numCache>
                <c:formatCode>0.00</c:formatCode>
                <c:ptCount val="4"/>
                <c:pt idx="0">
                  <c:v>0</c:v>
                </c:pt>
                <c:pt idx="1">
                  <c:v>430</c:v>
                </c:pt>
                <c:pt idx="2">
                  <c:v>477</c:v>
                </c:pt>
                <c:pt idx="3">
                  <c:v>528</c:v>
                </c:pt>
              </c:numCache>
            </c:numRef>
          </c:val>
          <c:extLst>
            <c:ext xmlns:c16="http://schemas.microsoft.com/office/drawing/2014/chart" uri="{C3380CC4-5D6E-409C-BE32-E72D297353CC}">
              <c16:uniqueId val="{00000004-2944-8A46-A1DC-D139A9012AD1}"/>
            </c:ext>
          </c:extLst>
        </c:ser>
        <c:dLbls>
          <c:showLegendKey val="0"/>
          <c:showVal val="0"/>
          <c:showCatName val="0"/>
          <c:showSerName val="0"/>
          <c:showPercent val="0"/>
          <c:showBubbleSize val="0"/>
        </c:dLbls>
        <c:gapWidth val="150"/>
        <c:axId val="1709501263"/>
        <c:axId val="1709446767"/>
      </c:barChart>
      <c:catAx>
        <c:axId val="17095012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709446767"/>
        <c:crosses val="autoZero"/>
        <c:auto val="1"/>
        <c:lblAlgn val="ctr"/>
        <c:lblOffset val="100"/>
        <c:noMultiLvlLbl val="0"/>
      </c:catAx>
      <c:valAx>
        <c:axId val="170944676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Surface</a:t>
                </a:r>
                <a:r>
                  <a:rPr lang="en-US" baseline="0"/>
                  <a:t> Area (m2/g)</a:t>
                </a:r>
                <a:endParaRPr lang="en-US"/>
              </a:p>
            </c:rich>
          </c:tx>
          <c:layout>
            <c:manualLayout>
              <c:xMode val="edge"/>
              <c:yMode val="edge"/>
              <c:x val="2.404890372977667E-2"/>
              <c:y val="0.31538733883304038"/>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70950126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197006105366637"/>
          <c:y val="2.9574561156996197E-2"/>
          <c:w val="0.80030533136465243"/>
          <c:h val="0.84545501640442067"/>
        </c:manualLayout>
      </c:layout>
      <c:scatterChart>
        <c:scatterStyle val="smoothMarker"/>
        <c:varyColors val="0"/>
        <c:ser>
          <c:idx val="0"/>
          <c:order val="0"/>
          <c:tx>
            <c:v>C700</c:v>
          </c:tx>
          <c:spPr>
            <a:ln w="19050" cap="rnd">
              <a:solidFill>
                <a:srgbClr val="FFC000"/>
              </a:solidFill>
              <a:round/>
            </a:ln>
            <a:effectLst/>
          </c:spPr>
          <c:marker>
            <c:symbol val="none"/>
          </c:marker>
          <c:xVal>
            <c:numRef>
              <c:f>Total_PSD!$K$5:$K$602</c:f>
              <c:numCache>
                <c:formatCode>0.00</c:formatCode>
                <c:ptCount val="5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numCache>
            </c:numRef>
          </c:xVal>
          <c:yVal>
            <c:numRef>
              <c:f>Total_PSD!$L$5:$L$602</c:f>
              <c:numCache>
                <c:formatCode>0.00</c:formatCode>
                <c:ptCount val="5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1.18076801E-3</c:v>
                </c:pt>
                <c:pt idx="52">
                  <c:v>2.3615360299999999E-3</c:v>
                </c:pt>
                <c:pt idx="53">
                  <c:v>4.7236680999999999E-3</c:v>
                </c:pt>
                <c:pt idx="54">
                  <c:v>1.06287003E-2</c:v>
                </c:pt>
                <c:pt idx="55">
                  <c:v>1.2990236299999999E-2</c:v>
                </c:pt>
                <c:pt idx="56">
                  <c:v>7.0852041199999998E-3</c:v>
                </c:pt>
                <c:pt idx="57">
                  <c:v>7.0852041199999998E-3</c:v>
                </c:pt>
                <c:pt idx="58">
                  <c:v>2.12568045E-2</c:v>
                </c:pt>
                <c:pt idx="59">
                  <c:v>2.7161240600000001E-2</c:v>
                </c:pt>
                <c:pt idx="60">
                  <c:v>2.0075440399999998E-2</c:v>
                </c:pt>
                <c:pt idx="61">
                  <c:v>2.12568045E-2</c:v>
                </c:pt>
                <c:pt idx="62">
                  <c:v>2.0075440399999998E-2</c:v>
                </c:pt>
                <c:pt idx="63">
                  <c:v>1.2989640199999999E-2</c:v>
                </c:pt>
                <c:pt idx="64">
                  <c:v>1.53517723E-2</c:v>
                </c:pt>
                <c:pt idx="65">
                  <c:v>2.5980472599999999E-2</c:v>
                </c:pt>
                <c:pt idx="66">
                  <c:v>2.3618340500000001E-2</c:v>
                </c:pt>
                <c:pt idx="67">
                  <c:v>2.1256208400000001E-2</c:v>
                </c:pt>
                <c:pt idx="68">
                  <c:v>2.5980472599999999E-2</c:v>
                </c:pt>
                <c:pt idx="69">
                  <c:v>2.8342008599999999E-2</c:v>
                </c:pt>
                <c:pt idx="70">
                  <c:v>2.3618340500000001E-2</c:v>
                </c:pt>
                <c:pt idx="71">
                  <c:v>2.2437572499999999E-2</c:v>
                </c:pt>
                <c:pt idx="72">
                  <c:v>4.36937809E-2</c:v>
                </c:pt>
                <c:pt idx="73">
                  <c:v>5.1960349099999997E-2</c:v>
                </c:pt>
                <c:pt idx="74">
                  <c:v>4.36937809E-2</c:v>
                </c:pt>
                <c:pt idx="75">
                  <c:v>4.7236681000000003E-2</c:v>
                </c:pt>
                <c:pt idx="76">
                  <c:v>5.9046149300000003E-2</c:v>
                </c:pt>
                <c:pt idx="77">
                  <c:v>4.36937809E-2</c:v>
                </c:pt>
                <c:pt idx="78">
                  <c:v>2.5979876499999999E-2</c:v>
                </c:pt>
                <c:pt idx="79">
                  <c:v>5.1960349099999997E-2</c:v>
                </c:pt>
                <c:pt idx="80">
                  <c:v>6.6131353399999995E-2</c:v>
                </c:pt>
                <c:pt idx="81">
                  <c:v>5.55032492E-2</c:v>
                </c:pt>
                <c:pt idx="82">
                  <c:v>5.0779581099999999E-2</c:v>
                </c:pt>
                <c:pt idx="83">
                  <c:v>4.36937809E-2</c:v>
                </c:pt>
                <c:pt idx="84">
                  <c:v>3.8970112799999998E-2</c:v>
                </c:pt>
                <c:pt idx="85">
                  <c:v>2.9522776600000002E-2</c:v>
                </c:pt>
                <c:pt idx="86">
                  <c:v>3.07041407E-2</c:v>
                </c:pt>
                <c:pt idx="87">
                  <c:v>3.5427808800000002E-2</c:v>
                </c:pt>
                <c:pt idx="88">
                  <c:v>2.7160644500000001E-2</c:v>
                </c:pt>
                <c:pt idx="89">
                  <c:v>4.2513012900000001E-2</c:v>
                </c:pt>
                <c:pt idx="90">
                  <c:v>6.4950585399999997E-2</c:v>
                </c:pt>
                <c:pt idx="91">
                  <c:v>5.1960349099999997E-2</c:v>
                </c:pt>
                <c:pt idx="92">
                  <c:v>4.4874548899999998E-2</c:v>
                </c:pt>
                <c:pt idx="93">
                  <c:v>5.7864785199999998E-2</c:v>
                </c:pt>
                <c:pt idx="94">
                  <c:v>5.0779581099999999E-2</c:v>
                </c:pt>
                <c:pt idx="95">
                  <c:v>3.5427212700000002E-2</c:v>
                </c:pt>
                <c:pt idx="96">
                  <c:v>3.07041407E-2</c:v>
                </c:pt>
                <c:pt idx="97">
                  <c:v>2.2437572499999999E-2</c:v>
                </c:pt>
                <c:pt idx="98">
                  <c:v>2.7160644500000001E-2</c:v>
                </c:pt>
                <c:pt idx="99">
                  <c:v>4.0151476899999997E-2</c:v>
                </c:pt>
                <c:pt idx="100">
                  <c:v>4.4875144999999998E-2</c:v>
                </c:pt>
                <c:pt idx="101">
                  <c:v>4.7236084900000003E-2</c:v>
                </c:pt>
                <c:pt idx="102">
                  <c:v>3.7789344799999999E-2</c:v>
                </c:pt>
                <c:pt idx="103">
                  <c:v>3.5427808800000002E-2</c:v>
                </c:pt>
                <c:pt idx="104">
                  <c:v>4.8417449000000001E-2</c:v>
                </c:pt>
                <c:pt idx="105">
                  <c:v>6.3769221299999998E-2</c:v>
                </c:pt>
                <c:pt idx="106">
                  <c:v>4.8417449000000001E-2</c:v>
                </c:pt>
                <c:pt idx="107">
                  <c:v>2.8342008599999999E-2</c:v>
                </c:pt>
                <c:pt idx="108">
                  <c:v>3.07041407E-2</c:v>
                </c:pt>
                <c:pt idx="109">
                  <c:v>3.4247040700000002E-2</c:v>
                </c:pt>
                <c:pt idx="110">
                  <c:v>5.3141117100000003E-2</c:v>
                </c:pt>
                <c:pt idx="111">
                  <c:v>5.9045553200000003E-2</c:v>
                </c:pt>
                <c:pt idx="112">
                  <c:v>4.6055912999999997E-2</c:v>
                </c:pt>
                <c:pt idx="113">
                  <c:v>5.3141117100000003E-2</c:v>
                </c:pt>
                <c:pt idx="114">
                  <c:v>5.6683421099999999E-2</c:v>
                </c:pt>
                <c:pt idx="115">
                  <c:v>3.5427808800000002E-2</c:v>
                </c:pt>
                <c:pt idx="116">
                  <c:v>1.88946724E-2</c:v>
                </c:pt>
                <c:pt idx="117">
                  <c:v>2.7160644500000001E-2</c:v>
                </c:pt>
                <c:pt idx="118">
                  <c:v>3.6608576800000001E-2</c:v>
                </c:pt>
                <c:pt idx="119">
                  <c:v>3.1884908699999999E-2</c:v>
                </c:pt>
                <c:pt idx="120">
                  <c:v>3.5427808800000002E-2</c:v>
                </c:pt>
                <c:pt idx="121">
                  <c:v>3.7789344799999999E-2</c:v>
                </c:pt>
                <c:pt idx="122">
                  <c:v>5.1960349099999997E-2</c:v>
                </c:pt>
                <c:pt idx="123">
                  <c:v>6.6131353399999995E-2</c:v>
                </c:pt>
                <c:pt idx="124">
                  <c:v>6.3769221299999998E-2</c:v>
                </c:pt>
                <c:pt idx="125">
                  <c:v>5.3141117100000003E-2</c:v>
                </c:pt>
                <c:pt idx="126">
                  <c:v>5.0779581099999999E-2</c:v>
                </c:pt>
                <c:pt idx="127">
                  <c:v>5.7864785199999998E-2</c:v>
                </c:pt>
                <c:pt idx="128">
                  <c:v>4.4874548899999998E-2</c:v>
                </c:pt>
                <c:pt idx="129">
                  <c:v>4.95988131E-2</c:v>
                </c:pt>
                <c:pt idx="130">
                  <c:v>5.55032492E-2</c:v>
                </c:pt>
                <c:pt idx="131">
                  <c:v>4.8417449000000001E-2</c:v>
                </c:pt>
                <c:pt idx="132">
                  <c:v>6.0226917300000002E-2</c:v>
                </c:pt>
                <c:pt idx="133">
                  <c:v>6.9674253500000005E-2</c:v>
                </c:pt>
                <c:pt idx="134">
                  <c:v>5.6684017199999999E-2</c:v>
                </c:pt>
                <c:pt idx="135">
                  <c:v>4.6055912999999997E-2</c:v>
                </c:pt>
                <c:pt idx="136">
                  <c:v>5.1959752999999997E-2</c:v>
                </c:pt>
                <c:pt idx="137">
                  <c:v>5.1959752999999997E-2</c:v>
                </c:pt>
                <c:pt idx="138">
                  <c:v>5.9046149300000003E-2</c:v>
                </c:pt>
                <c:pt idx="139">
                  <c:v>5.7865381200000003E-2</c:v>
                </c:pt>
                <c:pt idx="140">
                  <c:v>5.1960349099999997E-2</c:v>
                </c:pt>
                <c:pt idx="141">
                  <c:v>4.8417449000000001E-2</c:v>
                </c:pt>
                <c:pt idx="142">
                  <c:v>5.7864785199999998E-2</c:v>
                </c:pt>
                <c:pt idx="143">
                  <c:v>6.0226917300000002E-2</c:v>
                </c:pt>
                <c:pt idx="144">
                  <c:v>3.5427808800000002E-2</c:v>
                </c:pt>
                <c:pt idx="145">
                  <c:v>2.8342008599999999E-2</c:v>
                </c:pt>
                <c:pt idx="146">
                  <c:v>2.2436976399999999E-2</c:v>
                </c:pt>
                <c:pt idx="147">
                  <c:v>2.1256208400000001E-2</c:v>
                </c:pt>
                <c:pt idx="148">
                  <c:v>4.0151476899999997E-2</c:v>
                </c:pt>
                <c:pt idx="149">
                  <c:v>5.0779581099999999E-2</c:v>
                </c:pt>
                <c:pt idx="150">
                  <c:v>4.0150880799999997E-2</c:v>
                </c:pt>
                <c:pt idx="151">
                  <c:v>3.1884312599999999E-2</c:v>
                </c:pt>
                <c:pt idx="152">
                  <c:v>3.3065676699999998E-2</c:v>
                </c:pt>
                <c:pt idx="153">
                  <c:v>2.7161240600000001E-2</c:v>
                </c:pt>
                <c:pt idx="154">
                  <c:v>4.1332244900000002E-2</c:v>
                </c:pt>
                <c:pt idx="155">
                  <c:v>5.4322481200000002E-2</c:v>
                </c:pt>
                <c:pt idx="156">
                  <c:v>4.6055912999999997E-2</c:v>
                </c:pt>
                <c:pt idx="157">
                  <c:v>6.7312121399999994E-2</c:v>
                </c:pt>
                <c:pt idx="158">
                  <c:v>6.6131353399999995E-2</c:v>
                </c:pt>
                <c:pt idx="159">
                  <c:v>3.5427212700000002E-2</c:v>
                </c:pt>
                <c:pt idx="160">
                  <c:v>3.3065676699999998E-2</c:v>
                </c:pt>
                <c:pt idx="161">
                  <c:v>5.7864785199999998E-2</c:v>
                </c:pt>
                <c:pt idx="162">
                  <c:v>0.103920102</c:v>
                </c:pt>
                <c:pt idx="163">
                  <c:v>8.1483721699999997E-2</c:v>
                </c:pt>
                <c:pt idx="164">
                  <c:v>6.8493485500000006E-2</c:v>
                </c:pt>
                <c:pt idx="165">
                  <c:v>6.8492889400000007E-2</c:v>
                </c:pt>
                <c:pt idx="166">
                  <c:v>5.1960349099999997E-2</c:v>
                </c:pt>
                <c:pt idx="167">
                  <c:v>5.9046149300000003E-2</c:v>
                </c:pt>
                <c:pt idx="168">
                  <c:v>3.7789344799999999E-2</c:v>
                </c:pt>
                <c:pt idx="169">
                  <c:v>4.2513012900000001E-2</c:v>
                </c:pt>
                <c:pt idx="170">
                  <c:v>7.5578689599999999E-2</c:v>
                </c:pt>
                <c:pt idx="171">
                  <c:v>9.4472765900000005E-2</c:v>
                </c:pt>
                <c:pt idx="172">
                  <c:v>7.3216557500000001E-2</c:v>
                </c:pt>
                <c:pt idx="173">
                  <c:v>4.8418045E-2</c:v>
                </c:pt>
                <c:pt idx="174">
                  <c:v>5.0779581099999999E-2</c:v>
                </c:pt>
                <c:pt idx="175">
                  <c:v>5.3141117100000003E-2</c:v>
                </c:pt>
                <c:pt idx="176">
                  <c:v>7.0855021500000004E-2</c:v>
                </c:pt>
                <c:pt idx="177">
                  <c:v>7.5578689599999999E-2</c:v>
                </c:pt>
                <c:pt idx="178">
                  <c:v>8.6206793800000001E-2</c:v>
                </c:pt>
                <c:pt idx="179">
                  <c:v>8.2663893700000005E-2</c:v>
                </c:pt>
                <c:pt idx="180">
                  <c:v>4.0150880799999997E-2</c:v>
                </c:pt>
                <c:pt idx="181">
                  <c:v>4.7236681000000003E-2</c:v>
                </c:pt>
                <c:pt idx="182">
                  <c:v>6.8493485500000006E-2</c:v>
                </c:pt>
                <c:pt idx="183">
                  <c:v>8.7388157800000005E-2</c:v>
                </c:pt>
                <c:pt idx="184">
                  <c:v>8.9749693899999997E-2</c:v>
                </c:pt>
                <c:pt idx="185">
                  <c:v>7.43973255E-2</c:v>
                </c:pt>
                <c:pt idx="186">
                  <c:v>0.11336803400000001</c:v>
                </c:pt>
                <c:pt idx="187">
                  <c:v>0.11809170200000001</c:v>
                </c:pt>
                <c:pt idx="188">
                  <c:v>9.8015666000000001E-2</c:v>
                </c:pt>
                <c:pt idx="189">
                  <c:v>9.3292594000000006E-2</c:v>
                </c:pt>
                <c:pt idx="190">
                  <c:v>0.11809170200000001</c:v>
                </c:pt>
                <c:pt idx="191">
                  <c:v>0.13226270700000001</c:v>
                </c:pt>
                <c:pt idx="192">
                  <c:v>5.6684017199999999E-2</c:v>
                </c:pt>
                <c:pt idx="193">
                  <c:v>3.07035446E-2</c:v>
                </c:pt>
                <c:pt idx="194">
                  <c:v>4.4875144999999998E-2</c:v>
                </c:pt>
                <c:pt idx="195">
                  <c:v>5.6684017199999999E-2</c:v>
                </c:pt>
                <c:pt idx="196">
                  <c:v>6.3769221299999998E-2</c:v>
                </c:pt>
                <c:pt idx="197">
                  <c:v>6.0226917300000002E-2</c:v>
                </c:pt>
                <c:pt idx="198">
                  <c:v>6.3769817399999998E-2</c:v>
                </c:pt>
                <c:pt idx="199">
                  <c:v>5.55032492E-2</c:v>
                </c:pt>
                <c:pt idx="200">
                  <c:v>7.5578093499999999E-2</c:v>
                </c:pt>
                <c:pt idx="201">
                  <c:v>8.7387561799999999E-2</c:v>
                </c:pt>
                <c:pt idx="202">
                  <c:v>7.9121589699999995E-2</c:v>
                </c:pt>
                <c:pt idx="203">
                  <c:v>4.7236681000000003E-2</c:v>
                </c:pt>
                <c:pt idx="204">
                  <c:v>5.7864785199999998E-2</c:v>
                </c:pt>
                <c:pt idx="205">
                  <c:v>6.8492889400000007E-2</c:v>
                </c:pt>
                <c:pt idx="206">
                  <c:v>3.5427808800000002E-2</c:v>
                </c:pt>
                <c:pt idx="207">
                  <c:v>6.2589049300000005E-2</c:v>
                </c:pt>
                <c:pt idx="208">
                  <c:v>5.6684017199999999E-2</c:v>
                </c:pt>
                <c:pt idx="209">
                  <c:v>3.5427212700000002E-2</c:v>
                </c:pt>
                <c:pt idx="210">
                  <c:v>4.6055316899999997E-2</c:v>
                </c:pt>
                <c:pt idx="211">
                  <c:v>5.4321885100000002E-2</c:v>
                </c:pt>
                <c:pt idx="212">
                  <c:v>8.8568925899999998E-2</c:v>
                </c:pt>
                <c:pt idx="213">
                  <c:v>0.13698637499999999</c:v>
                </c:pt>
                <c:pt idx="214">
                  <c:v>0.154700279</c:v>
                </c:pt>
                <c:pt idx="215">
                  <c:v>8.3845257800000003E-2</c:v>
                </c:pt>
                <c:pt idx="216">
                  <c:v>2.8342008599999999E-2</c:v>
                </c:pt>
                <c:pt idx="217">
                  <c:v>3.07035446E-2</c:v>
                </c:pt>
                <c:pt idx="218">
                  <c:v>2.1256208400000001E-2</c:v>
                </c:pt>
                <c:pt idx="219">
                  <c:v>2.47997046E-2</c:v>
                </c:pt>
                <c:pt idx="220">
                  <c:v>3.3065676699999998E-2</c:v>
                </c:pt>
                <c:pt idx="221">
                  <c:v>4.2513012900000001E-2</c:v>
                </c:pt>
                <c:pt idx="222">
                  <c:v>5.6684017199999999E-2</c:v>
                </c:pt>
                <c:pt idx="223">
                  <c:v>9.3291997900000007E-2</c:v>
                </c:pt>
                <c:pt idx="224">
                  <c:v>7.6759457599999997E-2</c:v>
                </c:pt>
                <c:pt idx="225">
                  <c:v>4.0151476899999997E-2</c:v>
                </c:pt>
                <c:pt idx="226">
                  <c:v>3.5427808800000002E-2</c:v>
                </c:pt>
                <c:pt idx="227">
                  <c:v>3.6608576800000001E-2</c:v>
                </c:pt>
                <c:pt idx="228">
                  <c:v>4.2513012900000001E-2</c:v>
                </c:pt>
                <c:pt idx="229">
                  <c:v>4.7236084900000003E-2</c:v>
                </c:pt>
                <c:pt idx="230">
                  <c:v>5.3141117100000003E-2</c:v>
                </c:pt>
                <c:pt idx="231">
                  <c:v>4.8418045E-2</c:v>
                </c:pt>
                <c:pt idx="232">
                  <c:v>4.7236681000000003E-2</c:v>
                </c:pt>
                <c:pt idx="233">
                  <c:v>5.4321885100000002E-2</c:v>
                </c:pt>
                <c:pt idx="234">
                  <c:v>4.36937809E-2</c:v>
                </c:pt>
                <c:pt idx="235">
                  <c:v>1.88946724E-2</c:v>
                </c:pt>
                <c:pt idx="236">
                  <c:v>2.3618340500000001E-2</c:v>
                </c:pt>
                <c:pt idx="237">
                  <c:v>3.7789344799999999E-2</c:v>
                </c:pt>
                <c:pt idx="238">
                  <c:v>3.8970112799999998E-2</c:v>
                </c:pt>
                <c:pt idx="239">
                  <c:v>3.5427808800000002E-2</c:v>
                </c:pt>
                <c:pt idx="240">
                  <c:v>3.3065676699999998E-2</c:v>
                </c:pt>
                <c:pt idx="241">
                  <c:v>0.15115678299999999</c:v>
                </c:pt>
                <c:pt idx="242">
                  <c:v>0.144072175</c:v>
                </c:pt>
                <c:pt idx="243">
                  <c:v>6.7312717399999999E-2</c:v>
                </c:pt>
                <c:pt idx="244">
                  <c:v>7.7940225599999996E-2</c:v>
                </c:pt>
                <c:pt idx="245">
                  <c:v>4.0150880799999997E-2</c:v>
                </c:pt>
                <c:pt idx="246">
                  <c:v>0.13816714299999999</c:v>
                </c:pt>
                <c:pt idx="247">
                  <c:v>0.140528977</c:v>
                </c:pt>
                <c:pt idx="248">
                  <c:v>3.7789344799999999E-2</c:v>
                </c:pt>
                <c:pt idx="249">
                  <c:v>4.8417746999999997E-2</c:v>
                </c:pt>
                <c:pt idx="250">
                  <c:v>0.12163460299999999</c:v>
                </c:pt>
                <c:pt idx="251">
                  <c:v>0.1074633</c:v>
                </c:pt>
                <c:pt idx="252">
                  <c:v>4.60556149E-2</c:v>
                </c:pt>
                <c:pt idx="253">
                  <c:v>6.6131353399999995E-2</c:v>
                </c:pt>
                <c:pt idx="254">
                  <c:v>4.9598515000000003E-2</c:v>
                </c:pt>
                <c:pt idx="255">
                  <c:v>5.5502951100000003E-2</c:v>
                </c:pt>
                <c:pt idx="256">
                  <c:v>6.4950287300000006E-2</c:v>
                </c:pt>
                <c:pt idx="257">
                  <c:v>4.0151178799999999E-2</c:v>
                </c:pt>
                <c:pt idx="258">
                  <c:v>3.3065676699999998E-2</c:v>
                </c:pt>
                <c:pt idx="259">
                  <c:v>3.4246742699999999E-2</c:v>
                </c:pt>
                <c:pt idx="260">
                  <c:v>4.9598515000000003E-2</c:v>
                </c:pt>
                <c:pt idx="261">
                  <c:v>7.3216855499999997E-2</c:v>
                </c:pt>
                <c:pt idx="262">
                  <c:v>6.1407685300000001E-2</c:v>
                </c:pt>
                <c:pt idx="263">
                  <c:v>3.4246444700000003E-2</c:v>
                </c:pt>
                <c:pt idx="264">
                  <c:v>3.7789344799999999E-2</c:v>
                </c:pt>
                <c:pt idx="265">
                  <c:v>4.2513012900000001E-2</c:v>
                </c:pt>
                <c:pt idx="266">
                  <c:v>0.11454880200000001</c:v>
                </c:pt>
                <c:pt idx="267">
                  <c:v>0.10392069800000001</c:v>
                </c:pt>
                <c:pt idx="268">
                  <c:v>3.6608576800000001E-2</c:v>
                </c:pt>
                <c:pt idx="269">
                  <c:v>4.2513012900000001E-2</c:v>
                </c:pt>
                <c:pt idx="270">
                  <c:v>4.4874846900000001E-2</c:v>
                </c:pt>
                <c:pt idx="271">
                  <c:v>0.101558864</c:v>
                </c:pt>
                <c:pt idx="272">
                  <c:v>0.101558566</c:v>
                </c:pt>
                <c:pt idx="273">
                  <c:v>4.0150880799999997E-2</c:v>
                </c:pt>
                <c:pt idx="274">
                  <c:v>3.4246742699999999E-2</c:v>
                </c:pt>
                <c:pt idx="275">
                  <c:v>3.1884908699999999E-2</c:v>
                </c:pt>
                <c:pt idx="276">
                  <c:v>7.5578689599999999E-2</c:v>
                </c:pt>
                <c:pt idx="277">
                  <c:v>8.0302357699999993E-2</c:v>
                </c:pt>
                <c:pt idx="278">
                  <c:v>2.3618340500000001E-2</c:v>
                </c:pt>
                <c:pt idx="279">
                  <c:v>2.47991085E-2</c:v>
                </c:pt>
                <c:pt idx="280">
                  <c:v>3.1884610700000003E-2</c:v>
                </c:pt>
                <c:pt idx="281">
                  <c:v>2.5980174500000001E-2</c:v>
                </c:pt>
                <c:pt idx="282">
                  <c:v>6.7312419400000004E-2</c:v>
                </c:pt>
                <c:pt idx="283">
                  <c:v>6.3769519299999994E-2</c:v>
                </c:pt>
                <c:pt idx="284">
                  <c:v>3.3065378700000002E-2</c:v>
                </c:pt>
                <c:pt idx="285">
                  <c:v>4.4874846900000001E-2</c:v>
                </c:pt>
                <c:pt idx="286">
                  <c:v>6.8493187400000002E-2</c:v>
                </c:pt>
                <c:pt idx="287">
                  <c:v>7.5578689599999999E-2</c:v>
                </c:pt>
                <c:pt idx="288">
                  <c:v>3.8970410800000001E-2</c:v>
                </c:pt>
                <c:pt idx="289">
                  <c:v>3.5427510699999998E-2</c:v>
                </c:pt>
                <c:pt idx="290">
                  <c:v>4.1331946799999998E-2</c:v>
                </c:pt>
                <c:pt idx="291">
                  <c:v>9.0930461899999995E-2</c:v>
                </c:pt>
                <c:pt idx="292">
                  <c:v>0.24563074100000001</c:v>
                </c:pt>
                <c:pt idx="293">
                  <c:v>0.187765658</c:v>
                </c:pt>
                <c:pt idx="294">
                  <c:v>3.1884610700000003E-2</c:v>
                </c:pt>
                <c:pt idx="295">
                  <c:v>3.6608576800000001E-2</c:v>
                </c:pt>
                <c:pt idx="296">
                  <c:v>3.7789344799999999E-2</c:v>
                </c:pt>
                <c:pt idx="297">
                  <c:v>4.2513012900000001E-2</c:v>
                </c:pt>
                <c:pt idx="298">
                  <c:v>3.5427510699999998E-2</c:v>
                </c:pt>
                <c:pt idx="299">
                  <c:v>0.101558566</c:v>
                </c:pt>
                <c:pt idx="300">
                  <c:v>0.12517720500000001</c:v>
                </c:pt>
                <c:pt idx="301">
                  <c:v>7.5578689599999999E-2</c:v>
                </c:pt>
                <c:pt idx="302">
                  <c:v>0.22201210299999999</c:v>
                </c:pt>
                <c:pt idx="303">
                  <c:v>0.19485116</c:v>
                </c:pt>
                <c:pt idx="304">
                  <c:v>6.7312419400000004E-2</c:v>
                </c:pt>
                <c:pt idx="305">
                  <c:v>6.8493187400000002E-2</c:v>
                </c:pt>
                <c:pt idx="306">
                  <c:v>2.5980174500000001E-2</c:v>
                </c:pt>
                <c:pt idx="307">
                  <c:v>2.2437572499999999E-2</c:v>
                </c:pt>
                <c:pt idx="308">
                  <c:v>2.12565064E-2</c:v>
                </c:pt>
                <c:pt idx="309">
                  <c:v>2.3618340500000001E-2</c:v>
                </c:pt>
                <c:pt idx="310">
                  <c:v>4.8417449000000001E-2</c:v>
                </c:pt>
                <c:pt idx="311">
                  <c:v>0.10864436600000001</c:v>
                </c:pt>
                <c:pt idx="312">
                  <c:v>8.1483423700000002E-2</c:v>
                </c:pt>
                <c:pt idx="313">
                  <c:v>2.3618042499999999E-2</c:v>
                </c:pt>
                <c:pt idx="314">
                  <c:v>3.6608278799999998E-2</c:v>
                </c:pt>
                <c:pt idx="315">
                  <c:v>4.9598515000000003E-2</c:v>
                </c:pt>
                <c:pt idx="316">
                  <c:v>3.5427510699999998E-2</c:v>
                </c:pt>
                <c:pt idx="317">
                  <c:v>2.8342008599999999E-2</c:v>
                </c:pt>
                <c:pt idx="318">
                  <c:v>3.5427510699999998E-2</c:v>
                </c:pt>
                <c:pt idx="319">
                  <c:v>3.3065676699999998E-2</c:v>
                </c:pt>
                <c:pt idx="320">
                  <c:v>2.9522776600000002E-2</c:v>
                </c:pt>
                <c:pt idx="321">
                  <c:v>2.4799406499999999E-2</c:v>
                </c:pt>
                <c:pt idx="322">
                  <c:v>4.2513012900000001E-2</c:v>
                </c:pt>
                <c:pt idx="323">
                  <c:v>0.13226270700000001</c:v>
                </c:pt>
                <c:pt idx="324">
                  <c:v>0.112187117</c:v>
                </c:pt>
                <c:pt idx="325">
                  <c:v>5.3141117100000003E-2</c:v>
                </c:pt>
                <c:pt idx="326">
                  <c:v>5.0779432100000001E-2</c:v>
                </c:pt>
                <c:pt idx="327">
                  <c:v>2.7161091599999999E-2</c:v>
                </c:pt>
                <c:pt idx="328">
                  <c:v>4.7236681000000003E-2</c:v>
                </c:pt>
                <c:pt idx="329">
                  <c:v>3.8970261800000003E-2</c:v>
                </c:pt>
                <c:pt idx="330">
                  <c:v>5.0779283000000001E-2</c:v>
                </c:pt>
                <c:pt idx="331">
                  <c:v>4.60556149E-2</c:v>
                </c:pt>
                <c:pt idx="332">
                  <c:v>2.00755894E-2</c:v>
                </c:pt>
                <c:pt idx="333">
                  <c:v>2.2437423500000001E-2</c:v>
                </c:pt>
                <c:pt idx="334">
                  <c:v>0.15351921299999999</c:v>
                </c:pt>
                <c:pt idx="335">
                  <c:v>0.36608412899999998</c:v>
                </c:pt>
                <c:pt idx="336">
                  <c:v>0.26098251300000003</c:v>
                </c:pt>
                <c:pt idx="337">
                  <c:v>4.1332095899999997E-2</c:v>
                </c:pt>
                <c:pt idx="338">
                  <c:v>2.00755894E-2</c:v>
                </c:pt>
                <c:pt idx="339">
                  <c:v>3.3065676699999998E-2</c:v>
                </c:pt>
                <c:pt idx="340">
                  <c:v>2.2437423500000001E-2</c:v>
                </c:pt>
                <c:pt idx="341">
                  <c:v>1.53519213E-2</c:v>
                </c:pt>
                <c:pt idx="342">
                  <c:v>4.0151178799999999E-2</c:v>
                </c:pt>
                <c:pt idx="343">
                  <c:v>0.17123282000000001</c:v>
                </c:pt>
                <c:pt idx="344">
                  <c:v>0.15233814700000001</c:v>
                </c:pt>
                <c:pt idx="345">
                  <c:v>2.95229256E-2</c:v>
                </c:pt>
                <c:pt idx="346">
                  <c:v>2.5980174500000001E-2</c:v>
                </c:pt>
                <c:pt idx="347">
                  <c:v>1.77137554E-2</c:v>
                </c:pt>
                <c:pt idx="348">
                  <c:v>2.3618340500000001E-2</c:v>
                </c:pt>
                <c:pt idx="349">
                  <c:v>3.6608427800000003E-2</c:v>
                </c:pt>
                <c:pt idx="350">
                  <c:v>0.402692467</c:v>
                </c:pt>
                <c:pt idx="351">
                  <c:v>0.38970238000000001</c:v>
                </c:pt>
                <c:pt idx="352">
                  <c:v>1.88946724E-2</c:v>
                </c:pt>
                <c:pt idx="353">
                  <c:v>2.3618340500000001E-2</c:v>
                </c:pt>
                <c:pt idx="354">
                  <c:v>2.71610171E-2</c:v>
                </c:pt>
                <c:pt idx="355">
                  <c:v>3.0703768100000001E-2</c:v>
                </c:pt>
                <c:pt idx="356">
                  <c:v>2.2437423500000001E-2</c:v>
                </c:pt>
                <c:pt idx="357">
                  <c:v>0.346008539</c:v>
                </c:pt>
                <c:pt idx="358">
                  <c:v>0.34718945600000001</c:v>
                </c:pt>
                <c:pt idx="359">
                  <c:v>8.2664191700000007E-3</c:v>
                </c:pt>
                <c:pt idx="360">
                  <c:v>4.7236680999999999E-3</c:v>
                </c:pt>
                <c:pt idx="361">
                  <c:v>4.7236680999999999E-3</c:v>
                </c:pt>
                <c:pt idx="362">
                  <c:v>1.29900873E-2</c:v>
                </c:pt>
                <c:pt idx="363">
                  <c:v>1.29900873E-2</c:v>
                </c:pt>
                <c:pt idx="364">
                  <c:v>4.7236680999999999E-3</c:v>
                </c:pt>
                <c:pt idx="365">
                  <c:v>2.00755894E-2</c:v>
                </c:pt>
                <c:pt idx="366">
                  <c:v>2.5980099999999999E-2</c:v>
                </c:pt>
                <c:pt idx="367">
                  <c:v>1.8894597900000001E-2</c:v>
                </c:pt>
                <c:pt idx="368">
                  <c:v>9.4473361999999998E-3</c:v>
                </c:pt>
                <c:pt idx="369">
                  <c:v>4.7236680999999999E-3</c:v>
                </c:pt>
                <c:pt idx="370">
                  <c:v>2.00755894E-2</c:v>
                </c:pt>
                <c:pt idx="371">
                  <c:v>2.2437423500000001E-2</c:v>
                </c:pt>
                <c:pt idx="372">
                  <c:v>2.12565064E-2</c:v>
                </c:pt>
                <c:pt idx="373">
                  <c:v>2.00755894E-2</c:v>
                </c:pt>
                <c:pt idx="374">
                  <c:v>3.4246593700000001E-2</c:v>
                </c:pt>
                <c:pt idx="375">
                  <c:v>3.6608427800000003E-2</c:v>
                </c:pt>
                <c:pt idx="376">
                  <c:v>1.41710043E-2</c:v>
                </c:pt>
                <c:pt idx="377">
                  <c:v>7.0855021499999999E-3</c:v>
                </c:pt>
                <c:pt idx="378">
                  <c:v>3.5427473500000001E-2</c:v>
                </c:pt>
                <c:pt idx="379">
                  <c:v>3.4246556499999997E-2</c:v>
                </c:pt>
                <c:pt idx="380">
                  <c:v>1.6532838300000002E-2</c:v>
                </c:pt>
                <c:pt idx="381">
                  <c:v>1.6532838300000002E-2</c:v>
                </c:pt>
                <c:pt idx="382">
                  <c:v>2.36183405E-3</c:v>
                </c:pt>
                <c:pt idx="383">
                  <c:v>1.41710043E-2</c:v>
                </c:pt>
                <c:pt idx="384">
                  <c:v>1.41710043E-2</c:v>
                </c:pt>
                <c:pt idx="385">
                  <c:v>1.5351884099999999E-2</c:v>
                </c:pt>
                <c:pt idx="386">
                  <c:v>2.7161054300000001E-2</c:v>
                </c:pt>
                <c:pt idx="387">
                  <c:v>1.41710043E-2</c:v>
                </c:pt>
                <c:pt idx="388">
                  <c:v>1.41710043E-2</c:v>
                </c:pt>
                <c:pt idx="389">
                  <c:v>1.53519213E-2</c:v>
                </c:pt>
                <c:pt idx="390">
                  <c:v>1.18091702E-3</c:v>
                </c:pt>
                <c:pt idx="391">
                  <c:v>0</c:v>
                </c:pt>
                <c:pt idx="392">
                  <c:v>0</c:v>
                </c:pt>
                <c:pt idx="393">
                  <c:v>1.6532838300000002E-2</c:v>
                </c:pt>
                <c:pt idx="394">
                  <c:v>2.3618340500000001E-2</c:v>
                </c:pt>
                <c:pt idx="395">
                  <c:v>8.2664191700000007E-3</c:v>
                </c:pt>
                <c:pt idx="396">
                  <c:v>2.0075552199999999E-2</c:v>
                </c:pt>
                <c:pt idx="397">
                  <c:v>2.0075552199999999E-2</c:v>
                </c:pt>
                <c:pt idx="398">
                  <c:v>1.41710043E-2</c:v>
                </c:pt>
                <c:pt idx="399">
                  <c:v>3.7789344799999999E-2</c:v>
                </c:pt>
                <c:pt idx="400">
                  <c:v>3.7789344799999999E-2</c:v>
                </c:pt>
                <c:pt idx="401">
                  <c:v>1.41710043E-2</c:v>
                </c:pt>
                <c:pt idx="402">
                  <c:v>1.18091702E-3</c:v>
                </c:pt>
                <c:pt idx="403">
                  <c:v>0</c:v>
                </c:pt>
                <c:pt idx="404">
                  <c:v>0</c:v>
                </c:pt>
                <c:pt idx="405">
                  <c:v>1.1808797700000001E-3</c:v>
                </c:pt>
                <c:pt idx="406">
                  <c:v>2.5980137300000001E-2</c:v>
                </c:pt>
                <c:pt idx="407">
                  <c:v>2.95229256E-2</c:v>
                </c:pt>
                <c:pt idx="408">
                  <c:v>4.7236680999999999E-3</c:v>
                </c:pt>
                <c:pt idx="409">
                  <c:v>4.7236680999999999E-3</c:v>
                </c:pt>
                <c:pt idx="410">
                  <c:v>4.7236680999999999E-3</c:v>
                </c:pt>
                <c:pt idx="411">
                  <c:v>0</c:v>
                </c:pt>
                <c:pt idx="412">
                  <c:v>0</c:v>
                </c:pt>
                <c:pt idx="413">
                  <c:v>0</c:v>
                </c:pt>
                <c:pt idx="414">
                  <c:v>2.3618340500000001E-2</c:v>
                </c:pt>
                <c:pt idx="415">
                  <c:v>0.41686347099999999</c:v>
                </c:pt>
                <c:pt idx="416">
                  <c:v>0.39324513100000003</c:v>
                </c:pt>
                <c:pt idx="417">
                  <c:v>0</c:v>
                </c:pt>
                <c:pt idx="418">
                  <c:v>0</c:v>
                </c:pt>
                <c:pt idx="419">
                  <c:v>0</c:v>
                </c:pt>
                <c:pt idx="420">
                  <c:v>0</c:v>
                </c:pt>
                <c:pt idx="421">
                  <c:v>0</c:v>
                </c:pt>
                <c:pt idx="422">
                  <c:v>0</c:v>
                </c:pt>
                <c:pt idx="423">
                  <c:v>0</c:v>
                </c:pt>
                <c:pt idx="424">
                  <c:v>0</c:v>
                </c:pt>
                <c:pt idx="425">
                  <c:v>0</c:v>
                </c:pt>
                <c:pt idx="426">
                  <c:v>0</c:v>
                </c:pt>
                <c:pt idx="427">
                  <c:v>0</c:v>
                </c:pt>
                <c:pt idx="428">
                  <c:v>0</c:v>
                </c:pt>
                <c:pt idx="429">
                  <c:v>0</c:v>
                </c:pt>
                <c:pt idx="430">
                  <c:v>0</c:v>
                </c:pt>
                <c:pt idx="431">
                  <c:v>0</c:v>
                </c:pt>
                <c:pt idx="432">
                  <c:v>0</c:v>
                </c:pt>
                <c:pt idx="433">
                  <c:v>0</c:v>
                </c:pt>
                <c:pt idx="434">
                  <c:v>0</c:v>
                </c:pt>
                <c:pt idx="435">
                  <c:v>0</c:v>
                </c:pt>
                <c:pt idx="436">
                  <c:v>0</c:v>
                </c:pt>
                <c:pt idx="437">
                  <c:v>0</c:v>
                </c:pt>
                <c:pt idx="438">
                  <c:v>0</c:v>
                </c:pt>
                <c:pt idx="439">
                  <c:v>0</c:v>
                </c:pt>
                <c:pt idx="440">
                  <c:v>0</c:v>
                </c:pt>
                <c:pt idx="441">
                  <c:v>0</c:v>
                </c:pt>
                <c:pt idx="442">
                  <c:v>0</c:v>
                </c:pt>
                <c:pt idx="443">
                  <c:v>0</c:v>
                </c:pt>
                <c:pt idx="444">
                  <c:v>0</c:v>
                </c:pt>
                <c:pt idx="445">
                  <c:v>0</c:v>
                </c:pt>
                <c:pt idx="446">
                  <c:v>0</c:v>
                </c:pt>
                <c:pt idx="447">
                  <c:v>0</c:v>
                </c:pt>
                <c:pt idx="448">
                  <c:v>0</c:v>
                </c:pt>
                <c:pt idx="449">
                  <c:v>0</c:v>
                </c:pt>
                <c:pt idx="450">
                  <c:v>0</c:v>
                </c:pt>
                <c:pt idx="451">
                  <c:v>0</c:v>
                </c:pt>
                <c:pt idx="452">
                  <c:v>0</c:v>
                </c:pt>
                <c:pt idx="453">
                  <c:v>0</c:v>
                </c:pt>
                <c:pt idx="454">
                  <c:v>0</c:v>
                </c:pt>
                <c:pt idx="455">
                  <c:v>0</c:v>
                </c:pt>
                <c:pt idx="456">
                  <c:v>0</c:v>
                </c:pt>
                <c:pt idx="457">
                  <c:v>0</c:v>
                </c:pt>
                <c:pt idx="458">
                  <c:v>0</c:v>
                </c:pt>
                <c:pt idx="459">
                  <c:v>0</c:v>
                </c:pt>
                <c:pt idx="460">
                  <c:v>0</c:v>
                </c:pt>
                <c:pt idx="461">
                  <c:v>0</c:v>
                </c:pt>
                <c:pt idx="462">
                  <c:v>0</c:v>
                </c:pt>
                <c:pt idx="463">
                  <c:v>0</c:v>
                </c:pt>
                <c:pt idx="464">
                  <c:v>0</c:v>
                </c:pt>
                <c:pt idx="465">
                  <c:v>0</c:v>
                </c:pt>
                <c:pt idx="466">
                  <c:v>0</c:v>
                </c:pt>
                <c:pt idx="467">
                  <c:v>0</c:v>
                </c:pt>
                <c:pt idx="468">
                  <c:v>0</c:v>
                </c:pt>
                <c:pt idx="469">
                  <c:v>0</c:v>
                </c:pt>
                <c:pt idx="470">
                  <c:v>0</c:v>
                </c:pt>
                <c:pt idx="471">
                  <c:v>0</c:v>
                </c:pt>
                <c:pt idx="472">
                  <c:v>0</c:v>
                </c:pt>
                <c:pt idx="473">
                  <c:v>0</c:v>
                </c:pt>
                <c:pt idx="474">
                  <c:v>0</c:v>
                </c:pt>
                <c:pt idx="475">
                  <c:v>0</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numCache>
            </c:numRef>
          </c:yVal>
          <c:smooth val="1"/>
          <c:extLst>
            <c:ext xmlns:c16="http://schemas.microsoft.com/office/drawing/2014/chart" uri="{C3380CC4-5D6E-409C-BE32-E72D297353CC}">
              <c16:uniqueId val="{00000000-A48E-F646-923E-61DFC088748C}"/>
            </c:ext>
          </c:extLst>
        </c:ser>
        <c:ser>
          <c:idx val="1"/>
          <c:order val="1"/>
          <c:tx>
            <c:v>C600</c:v>
          </c:tx>
          <c:spPr>
            <a:ln w="19050" cap="rnd">
              <a:solidFill>
                <a:srgbClr val="92D050"/>
              </a:solidFill>
              <a:round/>
            </a:ln>
            <a:effectLst/>
          </c:spPr>
          <c:marker>
            <c:symbol val="none"/>
          </c:marker>
          <c:xVal>
            <c:numRef>
              <c:f>Total_PSD!$H$5:$H$582</c:f>
              <c:numCache>
                <c:formatCode>0.00</c:formatCode>
                <c:ptCount val="57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numCache>
            </c:numRef>
          </c:xVal>
          <c:yVal>
            <c:numRef>
              <c:f>Total_PSD!$I$5:$I$582</c:f>
              <c:numCache>
                <c:formatCode>0.00</c:formatCode>
                <c:ptCount val="57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1.08778477E-3</c:v>
                </c:pt>
                <c:pt idx="56">
                  <c:v>4.3523311600000003E-3</c:v>
                </c:pt>
                <c:pt idx="57">
                  <c:v>3.2645463899999999E-3</c:v>
                </c:pt>
                <c:pt idx="58">
                  <c:v>2.1755695300000001E-3</c:v>
                </c:pt>
                <c:pt idx="59">
                  <c:v>5.4401159300000003E-3</c:v>
                </c:pt>
                <c:pt idx="60">
                  <c:v>7.6162815099999996E-3</c:v>
                </c:pt>
                <c:pt idx="61">
                  <c:v>7.6156854600000004E-3</c:v>
                </c:pt>
                <c:pt idx="62">
                  <c:v>5.4401159300000003E-3</c:v>
                </c:pt>
                <c:pt idx="63">
                  <c:v>5.4401159300000003E-3</c:v>
                </c:pt>
                <c:pt idx="64">
                  <c:v>7.6162815099999996E-3</c:v>
                </c:pt>
                <c:pt idx="65">
                  <c:v>6.5284967399999996E-3</c:v>
                </c:pt>
                <c:pt idx="66">
                  <c:v>7.6162815099999996E-3</c:v>
                </c:pt>
                <c:pt idx="67">
                  <c:v>9.7918510400000006E-3</c:v>
                </c:pt>
                <c:pt idx="68">
                  <c:v>8.7040662800000005E-3</c:v>
                </c:pt>
                <c:pt idx="69">
                  <c:v>1.1968612700000001E-2</c:v>
                </c:pt>
                <c:pt idx="70">
                  <c:v>8.7040662800000005E-3</c:v>
                </c:pt>
                <c:pt idx="71">
                  <c:v>8.7040662800000005E-3</c:v>
                </c:pt>
                <c:pt idx="72">
                  <c:v>2.0672678900000001E-2</c:v>
                </c:pt>
                <c:pt idx="73">
                  <c:v>1.5231967000000001E-2</c:v>
                </c:pt>
                <c:pt idx="74">
                  <c:v>1.08802319E-2</c:v>
                </c:pt>
                <c:pt idx="75">
                  <c:v>1.7408728599999999E-2</c:v>
                </c:pt>
                <c:pt idx="76">
                  <c:v>1.9584298100000001E-2</c:v>
                </c:pt>
                <c:pt idx="77">
                  <c:v>2.17604637E-2</c:v>
                </c:pt>
                <c:pt idx="78">
                  <c:v>1.4144182199999999E-2</c:v>
                </c:pt>
                <c:pt idx="79">
                  <c:v>1.5231967000000001E-2</c:v>
                </c:pt>
                <c:pt idx="80">
                  <c:v>2.2848248500000001E-2</c:v>
                </c:pt>
                <c:pt idx="81">
                  <c:v>1.4144182199999999E-2</c:v>
                </c:pt>
                <c:pt idx="82">
                  <c:v>4.3523311600000003E-3</c:v>
                </c:pt>
                <c:pt idx="83">
                  <c:v>1.3056397399999999E-2</c:v>
                </c:pt>
                <c:pt idx="84">
                  <c:v>1.3055801400000001E-2</c:v>
                </c:pt>
                <c:pt idx="85">
                  <c:v>7.6162815099999996E-3</c:v>
                </c:pt>
                <c:pt idx="86">
                  <c:v>1.6320347799999999E-2</c:v>
                </c:pt>
                <c:pt idx="87">
                  <c:v>1.5231967000000001E-2</c:v>
                </c:pt>
                <c:pt idx="88">
                  <c:v>1.08802319E-2</c:v>
                </c:pt>
                <c:pt idx="89">
                  <c:v>1.5232562999999999E-2</c:v>
                </c:pt>
                <c:pt idx="90">
                  <c:v>2.61127949E-2</c:v>
                </c:pt>
                <c:pt idx="91">
                  <c:v>3.1552314800000002E-2</c:v>
                </c:pt>
                <c:pt idx="92">
                  <c:v>2.2848248500000001E-2</c:v>
                </c:pt>
                <c:pt idx="93">
                  <c:v>1.3056397399999999E-2</c:v>
                </c:pt>
                <c:pt idx="94">
                  <c:v>6.5284967399999996E-3</c:v>
                </c:pt>
                <c:pt idx="95">
                  <c:v>6.5284967399999996E-3</c:v>
                </c:pt>
                <c:pt idx="96">
                  <c:v>1.08802319E-2</c:v>
                </c:pt>
                <c:pt idx="97">
                  <c:v>8.7040662800000005E-3</c:v>
                </c:pt>
                <c:pt idx="98">
                  <c:v>7.6156854600000004E-3</c:v>
                </c:pt>
                <c:pt idx="99">
                  <c:v>1.3055801400000001E-2</c:v>
                </c:pt>
                <c:pt idx="100">
                  <c:v>1.3056397399999999E-2</c:v>
                </c:pt>
                <c:pt idx="101">
                  <c:v>9.7924470899999998E-3</c:v>
                </c:pt>
                <c:pt idx="102">
                  <c:v>1.4144182199999999E-2</c:v>
                </c:pt>
                <c:pt idx="103">
                  <c:v>1.8496513400000001E-2</c:v>
                </c:pt>
                <c:pt idx="104">
                  <c:v>1.9584298100000001E-2</c:v>
                </c:pt>
                <c:pt idx="105">
                  <c:v>1.7408132600000001E-2</c:v>
                </c:pt>
                <c:pt idx="106">
                  <c:v>1.1968612700000001E-2</c:v>
                </c:pt>
                <c:pt idx="107">
                  <c:v>1.1968016600000001E-2</c:v>
                </c:pt>
                <c:pt idx="108">
                  <c:v>1.1968016600000001E-2</c:v>
                </c:pt>
                <c:pt idx="109">
                  <c:v>7.6162815099999996E-3</c:v>
                </c:pt>
                <c:pt idx="110">
                  <c:v>1.3056397399999999E-2</c:v>
                </c:pt>
                <c:pt idx="111">
                  <c:v>1.4144182199999999E-2</c:v>
                </c:pt>
                <c:pt idx="112">
                  <c:v>1.8496513400000001E-2</c:v>
                </c:pt>
                <c:pt idx="113">
                  <c:v>2.50244141E-2</c:v>
                </c:pt>
                <c:pt idx="114">
                  <c:v>1.5231967000000001E-2</c:v>
                </c:pt>
                <c:pt idx="115">
                  <c:v>9.7924470899999998E-3</c:v>
                </c:pt>
                <c:pt idx="116">
                  <c:v>1.1968016600000001E-2</c:v>
                </c:pt>
                <c:pt idx="117">
                  <c:v>8.7040662800000005E-3</c:v>
                </c:pt>
                <c:pt idx="118">
                  <c:v>7.6162815099999996E-3</c:v>
                </c:pt>
                <c:pt idx="119">
                  <c:v>1.4144182199999999E-2</c:v>
                </c:pt>
                <c:pt idx="120">
                  <c:v>1.3056397399999999E-2</c:v>
                </c:pt>
                <c:pt idx="121">
                  <c:v>5.4401159300000003E-3</c:v>
                </c:pt>
                <c:pt idx="122">
                  <c:v>1.08802319E-2</c:v>
                </c:pt>
                <c:pt idx="123">
                  <c:v>1.6320347799999999E-2</c:v>
                </c:pt>
                <c:pt idx="124">
                  <c:v>1.9584298100000001E-2</c:v>
                </c:pt>
                <c:pt idx="125">
                  <c:v>2.0672678900000001E-2</c:v>
                </c:pt>
                <c:pt idx="126">
                  <c:v>2.0672678900000001E-2</c:v>
                </c:pt>
                <c:pt idx="127">
                  <c:v>1.7408132600000001E-2</c:v>
                </c:pt>
                <c:pt idx="128">
                  <c:v>6.5279007000000003E-3</c:v>
                </c:pt>
                <c:pt idx="129">
                  <c:v>1.6320347799999999E-2</c:v>
                </c:pt>
                <c:pt idx="130">
                  <c:v>2.2848248500000001E-2</c:v>
                </c:pt>
                <c:pt idx="131">
                  <c:v>1.5232562999999999E-2</c:v>
                </c:pt>
                <c:pt idx="132">
                  <c:v>1.9584298100000001E-2</c:v>
                </c:pt>
                <c:pt idx="133">
                  <c:v>1.7408132600000001E-2</c:v>
                </c:pt>
                <c:pt idx="134">
                  <c:v>1.4144778300000001E-2</c:v>
                </c:pt>
                <c:pt idx="135">
                  <c:v>1.6320347799999999E-2</c:v>
                </c:pt>
                <c:pt idx="136">
                  <c:v>1.08802319E-2</c:v>
                </c:pt>
                <c:pt idx="137">
                  <c:v>9.7918510400000006E-3</c:v>
                </c:pt>
                <c:pt idx="138">
                  <c:v>7.6156854600000004E-3</c:v>
                </c:pt>
                <c:pt idx="139">
                  <c:v>1.08802319E-2</c:v>
                </c:pt>
                <c:pt idx="140">
                  <c:v>1.6320347799999999E-2</c:v>
                </c:pt>
                <c:pt idx="141">
                  <c:v>1.3056397399999999E-2</c:v>
                </c:pt>
                <c:pt idx="142">
                  <c:v>1.9584298100000001E-2</c:v>
                </c:pt>
                <c:pt idx="143">
                  <c:v>2.50244141E-2</c:v>
                </c:pt>
                <c:pt idx="144">
                  <c:v>2.17604637E-2</c:v>
                </c:pt>
                <c:pt idx="145">
                  <c:v>1.3056397399999999E-2</c:v>
                </c:pt>
                <c:pt idx="146">
                  <c:v>1.4144182199999999E-2</c:v>
                </c:pt>
                <c:pt idx="147">
                  <c:v>1.9584298100000001E-2</c:v>
                </c:pt>
                <c:pt idx="148">
                  <c:v>1.6320347799999999E-2</c:v>
                </c:pt>
                <c:pt idx="149">
                  <c:v>1.4144182199999999E-2</c:v>
                </c:pt>
                <c:pt idx="150">
                  <c:v>9.7924470899999998E-3</c:v>
                </c:pt>
                <c:pt idx="151">
                  <c:v>1.1968612700000001E-2</c:v>
                </c:pt>
                <c:pt idx="152">
                  <c:v>1.3056397399999999E-2</c:v>
                </c:pt>
                <c:pt idx="153">
                  <c:v>1.4144182199999999E-2</c:v>
                </c:pt>
                <c:pt idx="154">
                  <c:v>2.3936033200000002E-2</c:v>
                </c:pt>
                <c:pt idx="155">
                  <c:v>3.6992430700000002E-2</c:v>
                </c:pt>
                <c:pt idx="156">
                  <c:v>2.61127949E-2</c:v>
                </c:pt>
                <c:pt idx="157">
                  <c:v>2.0672678900000001E-2</c:v>
                </c:pt>
                <c:pt idx="158">
                  <c:v>2.61121988E-2</c:v>
                </c:pt>
                <c:pt idx="159">
                  <c:v>1.7408132600000001E-2</c:v>
                </c:pt>
                <c:pt idx="160">
                  <c:v>2.5025010100000002E-2</c:v>
                </c:pt>
                <c:pt idx="161">
                  <c:v>3.046453E-2</c:v>
                </c:pt>
                <c:pt idx="162">
                  <c:v>2.3936033200000002E-2</c:v>
                </c:pt>
                <c:pt idx="163">
                  <c:v>2.28488445E-2</c:v>
                </c:pt>
                <c:pt idx="164">
                  <c:v>1.9584298100000001E-2</c:v>
                </c:pt>
                <c:pt idx="165">
                  <c:v>1.4144182199999999E-2</c:v>
                </c:pt>
                <c:pt idx="166">
                  <c:v>1.3056397399999999E-2</c:v>
                </c:pt>
                <c:pt idx="167">
                  <c:v>2.93761492E-2</c:v>
                </c:pt>
                <c:pt idx="168">
                  <c:v>3.15529108E-2</c:v>
                </c:pt>
                <c:pt idx="169">
                  <c:v>1.4144778300000001E-2</c:v>
                </c:pt>
                <c:pt idx="170">
                  <c:v>1.5231967000000001E-2</c:v>
                </c:pt>
                <c:pt idx="171">
                  <c:v>2.3936033200000002E-2</c:v>
                </c:pt>
                <c:pt idx="172">
                  <c:v>1.8496513400000001E-2</c:v>
                </c:pt>
                <c:pt idx="173">
                  <c:v>7.6162815099999996E-3</c:v>
                </c:pt>
                <c:pt idx="174">
                  <c:v>1.4144182199999999E-2</c:v>
                </c:pt>
                <c:pt idx="175">
                  <c:v>1.8496513400000001E-2</c:v>
                </c:pt>
                <c:pt idx="176">
                  <c:v>1.4144182199999999E-2</c:v>
                </c:pt>
                <c:pt idx="177">
                  <c:v>1.1968016600000001E-2</c:v>
                </c:pt>
                <c:pt idx="178">
                  <c:v>1.4144182199999999E-2</c:v>
                </c:pt>
                <c:pt idx="179">
                  <c:v>1.3056397399999999E-2</c:v>
                </c:pt>
                <c:pt idx="180">
                  <c:v>1.3056397399999999E-2</c:v>
                </c:pt>
                <c:pt idx="181">
                  <c:v>1.5231967000000001E-2</c:v>
                </c:pt>
                <c:pt idx="182">
                  <c:v>1.08802319E-2</c:v>
                </c:pt>
                <c:pt idx="183">
                  <c:v>1.1968612700000001E-2</c:v>
                </c:pt>
                <c:pt idx="184">
                  <c:v>1.6320347799999999E-2</c:v>
                </c:pt>
                <c:pt idx="185">
                  <c:v>1.9584298100000001E-2</c:v>
                </c:pt>
                <c:pt idx="186">
                  <c:v>1.6320347799999999E-2</c:v>
                </c:pt>
                <c:pt idx="187">
                  <c:v>1.6320347799999999E-2</c:v>
                </c:pt>
                <c:pt idx="188">
                  <c:v>2.0672082899999999E-2</c:v>
                </c:pt>
                <c:pt idx="189">
                  <c:v>2.17604637E-2</c:v>
                </c:pt>
                <c:pt idx="190">
                  <c:v>4.4609308200000003E-2</c:v>
                </c:pt>
                <c:pt idx="191">
                  <c:v>4.6784877799999999E-2</c:v>
                </c:pt>
                <c:pt idx="192">
                  <c:v>2.0672082899999999E-2</c:v>
                </c:pt>
                <c:pt idx="193">
                  <c:v>1.1968016600000001E-2</c:v>
                </c:pt>
                <c:pt idx="194">
                  <c:v>1.1968612700000001E-2</c:v>
                </c:pt>
                <c:pt idx="195">
                  <c:v>1.7408728599999999E-2</c:v>
                </c:pt>
                <c:pt idx="196">
                  <c:v>1.9584298100000001E-2</c:v>
                </c:pt>
                <c:pt idx="197">
                  <c:v>1.6320347799999999E-2</c:v>
                </c:pt>
                <c:pt idx="198">
                  <c:v>1.08802319E-2</c:v>
                </c:pt>
                <c:pt idx="199">
                  <c:v>4.1344761799999998E-2</c:v>
                </c:pt>
                <c:pt idx="200">
                  <c:v>4.4608712199999997E-2</c:v>
                </c:pt>
                <c:pt idx="201">
                  <c:v>1.5231967000000001E-2</c:v>
                </c:pt>
                <c:pt idx="202">
                  <c:v>1.9584298100000001E-2</c:v>
                </c:pt>
                <c:pt idx="203">
                  <c:v>2.17604637E-2</c:v>
                </c:pt>
                <c:pt idx="204">
                  <c:v>1.5232562999999999E-2</c:v>
                </c:pt>
                <c:pt idx="205">
                  <c:v>1.3056397399999999E-2</c:v>
                </c:pt>
                <c:pt idx="206">
                  <c:v>1.4144182199999999E-2</c:v>
                </c:pt>
                <c:pt idx="207">
                  <c:v>1.4144182199999999E-2</c:v>
                </c:pt>
                <c:pt idx="208">
                  <c:v>1.7408132600000001E-2</c:v>
                </c:pt>
                <c:pt idx="209">
                  <c:v>1.7408132600000001E-2</c:v>
                </c:pt>
                <c:pt idx="210">
                  <c:v>1.5232562999999999E-2</c:v>
                </c:pt>
                <c:pt idx="211">
                  <c:v>1.6320347799999999E-2</c:v>
                </c:pt>
                <c:pt idx="212">
                  <c:v>1.7408132600000001E-2</c:v>
                </c:pt>
                <c:pt idx="213">
                  <c:v>1.4144182199999999E-2</c:v>
                </c:pt>
                <c:pt idx="214">
                  <c:v>9.7924470899999998E-3</c:v>
                </c:pt>
                <c:pt idx="215">
                  <c:v>4.3523311600000003E-3</c:v>
                </c:pt>
                <c:pt idx="216">
                  <c:v>8.7040662800000005E-3</c:v>
                </c:pt>
                <c:pt idx="217">
                  <c:v>1.6320347799999999E-2</c:v>
                </c:pt>
                <c:pt idx="218">
                  <c:v>1.6320347799999999E-2</c:v>
                </c:pt>
                <c:pt idx="219">
                  <c:v>1.8496513400000001E-2</c:v>
                </c:pt>
                <c:pt idx="220">
                  <c:v>1.8495917300000001E-2</c:v>
                </c:pt>
                <c:pt idx="221">
                  <c:v>1.4144182199999999E-2</c:v>
                </c:pt>
                <c:pt idx="222">
                  <c:v>3.2640695599999998E-2</c:v>
                </c:pt>
                <c:pt idx="223">
                  <c:v>4.4608712199999997E-2</c:v>
                </c:pt>
                <c:pt idx="224">
                  <c:v>2.8288960500000002E-2</c:v>
                </c:pt>
                <c:pt idx="225">
                  <c:v>1.5232562999999999E-2</c:v>
                </c:pt>
                <c:pt idx="226">
                  <c:v>1.5231967000000001E-2</c:v>
                </c:pt>
                <c:pt idx="227">
                  <c:v>1.7408132600000001E-2</c:v>
                </c:pt>
                <c:pt idx="228">
                  <c:v>1.6320347799999999E-2</c:v>
                </c:pt>
                <c:pt idx="229">
                  <c:v>1.4144182199999999E-2</c:v>
                </c:pt>
                <c:pt idx="230">
                  <c:v>1.1968016600000001E-2</c:v>
                </c:pt>
                <c:pt idx="231">
                  <c:v>1.4144182199999999E-2</c:v>
                </c:pt>
                <c:pt idx="232">
                  <c:v>2.3936629300000001E-2</c:v>
                </c:pt>
                <c:pt idx="233">
                  <c:v>2.61127949E-2</c:v>
                </c:pt>
                <c:pt idx="234">
                  <c:v>1.6320347799999999E-2</c:v>
                </c:pt>
                <c:pt idx="235">
                  <c:v>1.08802319E-2</c:v>
                </c:pt>
                <c:pt idx="236">
                  <c:v>1.7408132600000001E-2</c:v>
                </c:pt>
                <c:pt idx="237">
                  <c:v>1.8495917300000001E-2</c:v>
                </c:pt>
                <c:pt idx="238">
                  <c:v>1.4144778300000001E-2</c:v>
                </c:pt>
                <c:pt idx="239">
                  <c:v>1.7408728599999999E-2</c:v>
                </c:pt>
                <c:pt idx="240">
                  <c:v>1.6320347799999999E-2</c:v>
                </c:pt>
                <c:pt idx="241">
                  <c:v>2.61121988E-2</c:v>
                </c:pt>
                <c:pt idx="242">
                  <c:v>3.1552314800000002E-2</c:v>
                </c:pt>
                <c:pt idx="243">
                  <c:v>2.0672678900000001E-2</c:v>
                </c:pt>
                <c:pt idx="244">
                  <c:v>3.6992430700000002E-2</c:v>
                </c:pt>
                <c:pt idx="245">
                  <c:v>3.2640695599999998E-2</c:v>
                </c:pt>
                <c:pt idx="246">
                  <c:v>1.3056397399999999E-2</c:v>
                </c:pt>
                <c:pt idx="247">
                  <c:v>1.5231967000000001E-2</c:v>
                </c:pt>
                <c:pt idx="248">
                  <c:v>1.9584298100000001E-2</c:v>
                </c:pt>
                <c:pt idx="249">
                  <c:v>1.9584298100000001E-2</c:v>
                </c:pt>
                <c:pt idx="250">
                  <c:v>2.3936629300000001E-2</c:v>
                </c:pt>
                <c:pt idx="251">
                  <c:v>2.8288960500000002E-2</c:v>
                </c:pt>
                <c:pt idx="252">
                  <c:v>1.6320347799999999E-2</c:v>
                </c:pt>
                <c:pt idx="253">
                  <c:v>2.61121988E-2</c:v>
                </c:pt>
                <c:pt idx="254">
                  <c:v>2.3936629300000001E-2</c:v>
                </c:pt>
                <c:pt idx="255">
                  <c:v>1.6320347799999999E-2</c:v>
                </c:pt>
                <c:pt idx="256">
                  <c:v>1.8495917300000001E-2</c:v>
                </c:pt>
                <c:pt idx="257">
                  <c:v>1.6320347799999999E-2</c:v>
                </c:pt>
                <c:pt idx="258">
                  <c:v>2.9376745199999998E-2</c:v>
                </c:pt>
                <c:pt idx="259">
                  <c:v>2.72005796E-2</c:v>
                </c:pt>
                <c:pt idx="260">
                  <c:v>1.7408132600000001E-2</c:v>
                </c:pt>
                <c:pt idx="261">
                  <c:v>1.4144182199999999E-2</c:v>
                </c:pt>
                <c:pt idx="262">
                  <c:v>6.5284967399999996E-3</c:v>
                </c:pt>
                <c:pt idx="263">
                  <c:v>1.4144182199999999E-2</c:v>
                </c:pt>
                <c:pt idx="264">
                  <c:v>2.61121988E-2</c:v>
                </c:pt>
                <c:pt idx="265">
                  <c:v>2.0672678900000001E-2</c:v>
                </c:pt>
                <c:pt idx="266">
                  <c:v>9.7924470899999998E-3</c:v>
                </c:pt>
                <c:pt idx="267">
                  <c:v>9.7918510400000006E-3</c:v>
                </c:pt>
                <c:pt idx="268">
                  <c:v>1.1968016600000001E-2</c:v>
                </c:pt>
                <c:pt idx="269">
                  <c:v>1.4144182199999999E-2</c:v>
                </c:pt>
                <c:pt idx="270">
                  <c:v>3.2640695599999998E-2</c:v>
                </c:pt>
                <c:pt idx="271">
                  <c:v>4.7873258600000003E-2</c:v>
                </c:pt>
                <c:pt idx="272">
                  <c:v>3.15529108E-2</c:v>
                </c:pt>
                <c:pt idx="273">
                  <c:v>1.4144182199999999E-2</c:v>
                </c:pt>
                <c:pt idx="274">
                  <c:v>1.7408132600000001E-2</c:v>
                </c:pt>
                <c:pt idx="275">
                  <c:v>2.3936629300000001E-2</c:v>
                </c:pt>
                <c:pt idx="276">
                  <c:v>1.7408132600000001E-2</c:v>
                </c:pt>
                <c:pt idx="277">
                  <c:v>7.6162815099999996E-3</c:v>
                </c:pt>
                <c:pt idx="278">
                  <c:v>1.6320347799999999E-2</c:v>
                </c:pt>
                <c:pt idx="279">
                  <c:v>1.7408132600000001E-2</c:v>
                </c:pt>
                <c:pt idx="280">
                  <c:v>2.0672678900000001E-2</c:v>
                </c:pt>
                <c:pt idx="281">
                  <c:v>2.61121988E-2</c:v>
                </c:pt>
                <c:pt idx="282">
                  <c:v>1.6320347799999999E-2</c:v>
                </c:pt>
                <c:pt idx="283">
                  <c:v>2.72005796E-2</c:v>
                </c:pt>
                <c:pt idx="284">
                  <c:v>5.3312778499999998E-2</c:v>
                </c:pt>
                <c:pt idx="285">
                  <c:v>3.9169192300000003E-2</c:v>
                </c:pt>
                <c:pt idx="286">
                  <c:v>1.3056397399999999E-2</c:v>
                </c:pt>
                <c:pt idx="287">
                  <c:v>1.8495917300000001E-2</c:v>
                </c:pt>
                <c:pt idx="288">
                  <c:v>1.3056397399999999E-2</c:v>
                </c:pt>
                <c:pt idx="289">
                  <c:v>8.7040662800000005E-3</c:v>
                </c:pt>
                <c:pt idx="290">
                  <c:v>7.6156854600000004E-3</c:v>
                </c:pt>
                <c:pt idx="291">
                  <c:v>5.4401159300000003E-3</c:v>
                </c:pt>
                <c:pt idx="292">
                  <c:v>1.5232562999999999E-2</c:v>
                </c:pt>
                <c:pt idx="293">
                  <c:v>1.4144778300000001E-2</c:v>
                </c:pt>
                <c:pt idx="294">
                  <c:v>1.5232562999999999E-2</c:v>
                </c:pt>
                <c:pt idx="295">
                  <c:v>2.17604637E-2</c:v>
                </c:pt>
                <c:pt idx="296">
                  <c:v>3.1552314800000002E-2</c:v>
                </c:pt>
                <c:pt idx="297">
                  <c:v>7.3984861400000004E-2</c:v>
                </c:pt>
                <c:pt idx="298">
                  <c:v>6.8545341499999995E-2</c:v>
                </c:pt>
                <c:pt idx="299">
                  <c:v>3.0465125999999999E-2</c:v>
                </c:pt>
                <c:pt idx="300">
                  <c:v>2.72005796E-2</c:v>
                </c:pt>
                <c:pt idx="301">
                  <c:v>1.7408132600000001E-2</c:v>
                </c:pt>
                <c:pt idx="302">
                  <c:v>1.3056397399999999E-2</c:v>
                </c:pt>
                <c:pt idx="303">
                  <c:v>1.7408132600000001E-2</c:v>
                </c:pt>
                <c:pt idx="304">
                  <c:v>1.7408132600000001E-2</c:v>
                </c:pt>
                <c:pt idx="305">
                  <c:v>1.9584298100000001E-2</c:v>
                </c:pt>
                <c:pt idx="306">
                  <c:v>1.5232562999999999E-2</c:v>
                </c:pt>
                <c:pt idx="307">
                  <c:v>2.17604637E-2</c:v>
                </c:pt>
                <c:pt idx="308">
                  <c:v>3.3728480300000002E-2</c:v>
                </c:pt>
                <c:pt idx="309">
                  <c:v>2.9376745199999998E-2</c:v>
                </c:pt>
                <c:pt idx="310">
                  <c:v>2.9376745199999998E-2</c:v>
                </c:pt>
                <c:pt idx="311">
                  <c:v>1.9584298100000001E-2</c:v>
                </c:pt>
                <c:pt idx="312">
                  <c:v>1.0879635800000001E-2</c:v>
                </c:pt>
                <c:pt idx="313">
                  <c:v>1.8496513400000001E-2</c:v>
                </c:pt>
                <c:pt idx="314">
                  <c:v>2.17604637E-2</c:v>
                </c:pt>
                <c:pt idx="315">
                  <c:v>1.6320347799999999E-2</c:v>
                </c:pt>
                <c:pt idx="316">
                  <c:v>2.3936629300000001E-2</c:v>
                </c:pt>
                <c:pt idx="317">
                  <c:v>4.3520927399999999E-2</c:v>
                </c:pt>
                <c:pt idx="318">
                  <c:v>3.9168596299999997E-2</c:v>
                </c:pt>
                <c:pt idx="319">
                  <c:v>4.7872662500000003E-2</c:v>
                </c:pt>
                <c:pt idx="320">
                  <c:v>4.8961043400000001E-2</c:v>
                </c:pt>
                <c:pt idx="321">
                  <c:v>3.8080811499999999E-2</c:v>
                </c:pt>
                <c:pt idx="322">
                  <c:v>3.2640695599999998E-2</c:v>
                </c:pt>
                <c:pt idx="323">
                  <c:v>2.8288364399999998E-2</c:v>
                </c:pt>
                <c:pt idx="324">
                  <c:v>2.72005796E-2</c:v>
                </c:pt>
                <c:pt idx="325">
                  <c:v>2.0672678900000001E-2</c:v>
                </c:pt>
                <c:pt idx="326">
                  <c:v>1.9584298100000001E-2</c:v>
                </c:pt>
                <c:pt idx="327">
                  <c:v>1.7408132600000001E-2</c:v>
                </c:pt>
                <c:pt idx="328">
                  <c:v>2.0672678900000001E-2</c:v>
                </c:pt>
                <c:pt idx="329">
                  <c:v>2.9376745199999998E-2</c:v>
                </c:pt>
                <c:pt idx="330">
                  <c:v>2.72005796E-2</c:v>
                </c:pt>
                <c:pt idx="331">
                  <c:v>1.9584298100000001E-2</c:v>
                </c:pt>
                <c:pt idx="332">
                  <c:v>2.2848248500000001E-2</c:v>
                </c:pt>
                <c:pt idx="333">
                  <c:v>3.046453E-2</c:v>
                </c:pt>
                <c:pt idx="334">
                  <c:v>2.72005796E-2</c:v>
                </c:pt>
                <c:pt idx="335">
                  <c:v>2.0672678900000001E-2</c:v>
                </c:pt>
                <c:pt idx="336">
                  <c:v>3.6992430700000002E-2</c:v>
                </c:pt>
                <c:pt idx="337">
                  <c:v>3.48162651E-2</c:v>
                </c:pt>
                <c:pt idx="338">
                  <c:v>2.50244141E-2</c:v>
                </c:pt>
                <c:pt idx="339">
                  <c:v>2.72005796E-2</c:v>
                </c:pt>
                <c:pt idx="340">
                  <c:v>2.50244141E-2</c:v>
                </c:pt>
                <c:pt idx="341">
                  <c:v>3.6993026700000001E-2</c:v>
                </c:pt>
                <c:pt idx="342">
                  <c:v>4.3520927399999999E-2</c:v>
                </c:pt>
                <c:pt idx="343">
                  <c:v>3.046453E-2</c:v>
                </c:pt>
                <c:pt idx="344">
                  <c:v>2.8288960500000002E-2</c:v>
                </c:pt>
                <c:pt idx="345">
                  <c:v>4.7872662500000003E-2</c:v>
                </c:pt>
                <c:pt idx="346">
                  <c:v>6.3105225599999995E-2</c:v>
                </c:pt>
                <c:pt idx="347">
                  <c:v>5.4401159300000002E-2</c:v>
                </c:pt>
                <c:pt idx="348">
                  <c:v>4.7872662500000003E-2</c:v>
                </c:pt>
                <c:pt idx="349">
                  <c:v>3.3728480300000002E-2</c:v>
                </c:pt>
                <c:pt idx="350">
                  <c:v>1.7408132600000001E-2</c:v>
                </c:pt>
                <c:pt idx="351">
                  <c:v>0.15014707999999999</c:v>
                </c:pt>
                <c:pt idx="352">
                  <c:v>0.171907544</c:v>
                </c:pt>
                <c:pt idx="353">
                  <c:v>3.8080811499999999E-2</c:v>
                </c:pt>
                <c:pt idx="354">
                  <c:v>1.7408132600000001E-2</c:v>
                </c:pt>
                <c:pt idx="355">
                  <c:v>2.50244141E-2</c:v>
                </c:pt>
                <c:pt idx="356">
                  <c:v>4.1344761799999998E-2</c:v>
                </c:pt>
                <c:pt idx="357">
                  <c:v>5.0048828099999998E-2</c:v>
                </c:pt>
                <c:pt idx="358">
                  <c:v>3.3729076400000002E-2</c:v>
                </c:pt>
                <c:pt idx="359">
                  <c:v>2.0672678900000001E-2</c:v>
                </c:pt>
                <c:pt idx="360">
                  <c:v>1.6320347799999999E-2</c:v>
                </c:pt>
                <c:pt idx="361">
                  <c:v>1.6320347799999999E-2</c:v>
                </c:pt>
                <c:pt idx="362">
                  <c:v>3.5904645899999997E-2</c:v>
                </c:pt>
                <c:pt idx="363">
                  <c:v>3.3728480300000002E-2</c:v>
                </c:pt>
                <c:pt idx="364">
                  <c:v>9.7918510400000006E-3</c:v>
                </c:pt>
                <c:pt idx="365">
                  <c:v>9.7918510400000006E-3</c:v>
                </c:pt>
                <c:pt idx="366">
                  <c:v>2.8288960500000002E-2</c:v>
                </c:pt>
                <c:pt idx="367">
                  <c:v>2.9376745199999998E-2</c:v>
                </c:pt>
                <c:pt idx="368">
                  <c:v>3.48162651E-2</c:v>
                </c:pt>
                <c:pt idx="369">
                  <c:v>0.15449881600000001</c:v>
                </c:pt>
                <c:pt idx="370">
                  <c:v>0.15014707999999999</c:v>
                </c:pt>
                <c:pt idx="371">
                  <c:v>3.9169192300000003E-2</c:v>
                </c:pt>
                <c:pt idx="372">
                  <c:v>4.0256977100000001E-2</c:v>
                </c:pt>
                <c:pt idx="373">
                  <c:v>6.4193010300000006E-2</c:v>
                </c:pt>
                <c:pt idx="374">
                  <c:v>5.0048828099999998E-2</c:v>
                </c:pt>
                <c:pt idx="375">
                  <c:v>2.8288364399999998E-2</c:v>
                </c:pt>
                <c:pt idx="376">
                  <c:v>4.1344761799999998E-2</c:v>
                </c:pt>
                <c:pt idx="377">
                  <c:v>3.9169192300000003E-2</c:v>
                </c:pt>
                <c:pt idx="378">
                  <c:v>4.0256381000000001E-2</c:v>
                </c:pt>
                <c:pt idx="379">
                  <c:v>3.6992430700000002E-2</c:v>
                </c:pt>
                <c:pt idx="380">
                  <c:v>4.3520927399999999E-2</c:v>
                </c:pt>
                <c:pt idx="381">
                  <c:v>4.7872662500000003E-2</c:v>
                </c:pt>
                <c:pt idx="382">
                  <c:v>2.9376745199999998E-2</c:v>
                </c:pt>
                <c:pt idx="383">
                  <c:v>7.1809887899999994E-2</c:v>
                </c:pt>
                <c:pt idx="384">
                  <c:v>9.5745921100000006E-2</c:v>
                </c:pt>
                <c:pt idx="385">
                  <c:v>4.1344761799999998E-2</c:v>
                </c:pt>
                <c:pt idx="386">
                  <c:v>1.9584298100000001E-2</c:v>
                </c:pt>
                <c:pt idx="387">
                  <c:v>2.0672082899999999E-2</c:v>
                </c:pt>
                <c:pt idx="388">
                  <c:v>1.4144182199999999E-2</c:v>
                </c:pt>
                <c:pt idx="389">
                  <c:v>9.7924470899999998E-3</c:v>
                </c:pt>
                <c:pt idx="390">
                  <c:v>1.4144182199999999E-2</c:v>
                </c:pt>
                <c:pt idx="391">
                  <c:v>2.2848248500000001E-2</c:v>
                </c:pt>
                <c:pt idx="392">
                  <c:v>2.9376745199999998E-2</c:v>
                </c:pt>
                <c:pt idx="393">
                  <c:v>2.9376745199999998E-2</c:v>
                </c:pt>
                <c:pt idx="394">
                  <c:v>2.3936629300000001E-2</c:v>
                </c:pt>
                <c:pt idx="395">
                  <c:v>0.171906948</c:v>
                </c:pt>
                <c:pt idx="396">
                  <c:v>0.26656508400000001</c:v>
                </c:pt>
                <c:pt idx="397">
                  <c:v>0.133826733</c:v>
                </c:pt>
                <c:pt idx="398">
                  <c:v>4.1344761799999998E-2</c:v>
                </c:pt>
                <c:pt idx="399">
                  <c:v>2.72005796E-2</c:v>
                </c:pt>
                <c:pt idx="400">
                  <c:v>3.9168596299999997E-2</c:v>
                </c:pt>
                <c:pt idx="401">
                  <c:v>3.6992430700000002E-2</c:v>
                </c:pt>
                <c:pt idx="402">
                  <c:v>2.3936629300000001E-2</c:v>
                </c:pt>
                <c:pt idx="403">
                  <c:v>2.9376745199999998E-2</c:v>
                </c:pt>
                <c:pt idx="404">
                  <c:v>3.48162651E-2</c:v>
                </c:pt>
                <c:pt idx="405">
                  <c:v>4.0256977100000001E-2</c:v>
                </c:pt>
                <c:pt idx="406">
                  <c:v>5.5489540099999998E-2</c:v>
                </c:pt>
                <c:pt idx="407">
                  <c:v>5.0048828099999998E-2</c:v>
                </c:pt>
                <c:pt idx="408">
                  <c:v>2.72005796E-2</c:v>
                </c:pt>
                <c:pt idx="409">
                  <c:v>1.6320347799999999E-2</c:v>
                </c:pt>
                <c:pt idx="410">
                  <c:v>1.8495917300000001E-2</c:v>
                </c:pt>
                <c:pt idx="411">
                  <c:v>3.3728480300000002E-2</c:v>
                </c:pt>
                <c:pt idx="412">
                  <c:v>3.6993026700000001E-2</c:v>
                </c:pt>
                <c:pt idx="413">
                  <c:v>2.50244141E-2</c:v>
                </c:pt>
                <c:pt idx="414">
                  <c:v>1.7408132600000001E-2</c:v>
                </c:pt>
                <c:pt idx="415">
                  <c:v>2.17604637E-2</c:v>
                </c:pt>
                <c:pt idx="416">
                  <c:v>3.8080811499999999E-2</c:v>
                </c:pt>
                <c:pt idx="417">
                  <c:v>3.48168612E-2</c:v>
                </c:pt>
                <c:pt idx="418">
                  <c:v>0.158851147</c:v>
                </c:pt>
                <c:pt idx="419">
                  <c:v>0.157762766</c:v>
                </c:pt>
                <c:pt idx="420">
                  <c:v>1.9584298100000001E-2</c:v>
                </c:pt>
                <c:pt idx="421">
                  <c:v>2.28488445E-2</c:v>
                </c:pt>
                <c:pt idx="422">
                  <c:v>3.5904645899999997E-2</c:v>
                </c:pt>
                <c:pt idx="423">
                  <c:v>3.48162651E-2</c:v>
                </c:pt>
                <c:pt idx="424">
                  <c:v>2.50244141E-2</c:v>
                </c:pt>
                <c:pt idx="425">
                  <c:v>3.3729076400000002E-2</c:v>
                </c:pt>
                <c:pt idx="426">
                  <c:v>4.0256977100000001E-2</c:v>
                </c:pt>
                <c:pt idx="427">
                  <c:v>2.50244141E-2</c:v>
                </c:pt>
                <c:pt idx="428">
                  <c:v>2.0672082899999999E-2</c:v>
                </c:pt>
                <c:pt idx="429">
                  <c:v>4.4608712199999997E-2</c:v>
                </c:pt>
                <c:pt idx="430">
                  <c:v>5.0049424199999998E-2</c:v>
                </c:pt>
                <c:pt idx="431">
                  <c:v>2.72005796E-2</c:v>
                </c:pt>
                <c:pt idx="432">
                  <c:v>1.6319751699999999E-2</c:v>
                </c:pt>
                <c:pt idx="433">
                  <c:v>2.3936629300000001E-2</c:v>
                </c:pt>
                <c:pt idx="434">
                  <c:v>4.4609308200000003E-2</c:v>
                </c:pt>
                <c:pt idx="435">
                  <c:v>4.8960447300000001E-2</c:v>
                </c:pt>
                <c:pt idx="436">
                  <c:v>2.50244141E-2</c:v>
                </c:pt>
                <c:pt idx="437">
                  <c:v>2.17604637E-2</c:v>
                </c:pt>
                <c:pt idx="438">
                  <c:v>2.8288364399999998E-2</c:v>
                </c:pt>
                <c:pt idx="439">
                  <c:v>9.9010169499999995E-2</c:v>
                </c:pt>
                <c:pt idx="440">
                  <c:v>0.115330219</c:v>
                </c:pt>
                <c:pt idx="441">
                  <c:v>4.3520927399999999E-2</c:v>
                </c:pt>
                <c:pt idx="442">
                  <c:v>1.8496513400000001E-2</c:v>
                </c:pt>
                <c:pt idx="443">
                  <c:v>9.9009871499999999E-2</c:v>
                </c:pt>
                <c:pt idx="444">
                  <c:v>0.27853339900000001</c:v>
                </c:pt>
                <c:pt idx="445">
                  <c:v>0.19366770999999999</c:v>
                </c:pt>
                <c:pt idx="446">
                  <c:v>1.4144182199999999E-2</c:v>
                </c:pt>
                <c:pt idx="447">
                  <c:v>2.9376447199999999E-2</c:v>
                </c:pt>
                <c:pt idx="448">
                  <c:v>3.6992728699999998E-2</c:v>
                </c:pt>
                <c:pt idx="449">
                  <c:v>2.9376447199999999E-2</c:v>
                </c:pt>
                <c:pt idx="450">
                  <c:v>3.5904645899999997E-2</c:v>
                </c:pt>
                <c:pt idx="451">
                  <c:v>2.9376745199999998E-2</c:v>
                </c:pt>
                <c:pt idx="452">
                  <c:v>3.1552612799999998E-2</c:v>
                </c:pt>
                <c:pt idx="453">
                  <c:v>3.5904645899999997E-2</c:v>
                </c:pt>
                <c:pt idx="454">
                  <c:v>6.2017142800000001E-2</c:v>
                </c:pt>
                <c:pt idx="455">
                  <c:v>9.7921788699999998E-2</c:v>
                </c:pt>
                <c:pt idx="456">
                  <c:v>6.7457258699999995E-2</c:v>
                </c:pt>
                <c:pt idx="457">
                  <c:v>5.22249937E-2</c:v>
                </c:pt>
                <c:pt idx="458">
                  <c:v>4.6784877799999999E-2</c:v>
                </c:pt>
                <c:pt idx="459">
                  <c:v>2.6112496900000001E-2</c:v>
                </c:pt>
                <c:pt idx="460">
                  <c:v>2.72005796E-2</c:v>
                </c:pt>
                <c:pt idx="461">
                  <c:v>5.5489242100000002E-2</c:v>
                </c:pt>
                <c:pt idx="462">
                  <c:v>7.0721507099999997E-2</c:v>
                </c:pt>
                <c:pt idx="463">
                  <c:v>3.4816563100000003E-2</c:v>
                </c:pt>
                <c:pt idx="464">
                  <c:v>1.7408132600000001E-2</c:v>
                </c:pt>
                <c:pt idx="465">
                  <c:v>1.9584298100000001E-2</c:v>
                </c:pt>
                <c:pt idx="466">
                  <c:v>2.50244141E-2</c:v>
                </c:pt>
                <c:pt idx="467">
                  <c:v>5.3313076500000001E-2</c:v>
                </c:pt>
                <c:pt idx="468">
                  <c:v>0.252420902</c:v>
                </c:pt>
                <c:pt idx="469">
                  <c:v>0.228484571</c:v>
                </c:pt>
                <c:pt idx="470">
                  <c:v>1.8496513400000001E-2</c:v>
                </c:pt>
                <c:pt idx="471">
                  <c:v>2.0672380899999999E-2</c:v>
                </c:pt>
                <c:pt idx="472">
                  <c:v>2.3936331299999999E-2</c:v>
                </c:pt>
                <c:pt idx="473">
                  <c:v>1.08802319E-2</c:v>
                </c:pt>
                <c:pt idx="474">
                  <c:v>1.74084306E-2</c:v>
                </c:pt>
                <c:pt idx="475">
                  <c:v>5.22249937E-2</c:v>
                </c:pt>
                <c:pt idx="476">
                  <c:v>5.6577026799999999E-2</c:v>
                </c:pt>
                <c:pt idx="477">
                  <c:v>4.8960745299999997E-2</c:v>
                </c:pt>
                <c:pt idx="478">
                  <c:v>3.8080811499999999E-2</c:v>
                </c:pt>
                <c:pt idx="479">
                  <c:v>1.6320347799999999E-2</c:v>
                </c:pt>
                <c:pt idx="480">
                  <c:v>5.76651096E-2</c:v>
                </c:pt>
                <c:pt idx="481">
                  <c:v>7.2897374599999995E-2</c:v>
                </c:pt>
                <c:pt idx="482">
                  <c:v>4.2432844599999998E-2</c:v>
                </c:pt>
                <c:pt idx="483">
                  <c:v>4.3520927399999999E-2</c:v>
                </c:pt>
                <c:pt idx="484">
                  <c:v>2.6112496900000001E-2</c:v>
                </c:pt>
                <c:pt idx="485">
                  <c:v>3.1552612799999998E-2</c:v>
                </c:pt>
                <c:pt idx="486">
                  <c:v>3.5904645899999997E-2</c:v>
                </c:pt>
                <c:pt idx="487">
                  <c:v>1.30560994E-2</c:v>
                </c:pt>
                <c:pt idx="488">
                  <c:v>1.5232265E-2</c:v>
                </c:pt>
                <c:pt idx="489">
                  <c:v>7.1809589899999998E-2</c:v>
                </c:pt>
                <c:pt idx="490">
                  <c:v>8.5953474000000002E-2</c:v>
                </c:pt>
                <c:pt idx="491">
                  <c:v>3.1552612799999998E-2</c:v>
                </c:pt>
                <c:pt idx="492">
                  <c:v>2.17604637E-2</c:v>
                </c:pt>
                <c:pt idx="493">
                  <c:v>3.1552612799999998E-2</c:v>
                </c:pt>
                <c:pt idx="494">
                  <c:v>4.78729606E-2</c:v>
                </c:pt>
                <c:pt idx="495">
                  <c:v>3.4816563100000003E-2</c:v>
                </c:pt>
                <c:pt idx="496">
                  <c:v>1.19683146E-2</c:v>
                </c:pt>
                <c:pt idx="497">
                  <c:v>1.5232265E-2</c:v>
                </c:pt>
                <c:pt idx="498">
                  <c:v>2.2848546500000001E-2</c:v>
                </c:pt>
                <c:pt idx="499">
                  <c:v>1.5232265E-2</c:v>
                </c:pt>
                <c:pt idx="500">
                  <c:v>1.5232265E-2</c:v>
                </c:pt>
                <c:pt idx="501">
                  <c:v>2.50244141E-2</c:v>
                </c:pt>
                <c:pt idx="502">
                  <c:v>2.8288364399999998E-2</c:v>
                </c:pt>
                <c:pt idx="503">
                  <c:v>2.2848546500000001E-2</c:v>
                </c:pt>
                <c:pt idx="504">
                  <c:v>7.6162815099999996E-3</c:v>
                </c:pt>
                <c:pt idx="505">
                  <c:v>3.6992728699999998E-2</c:v>
                </c:pt>
                <c:pt idx="506">
                  <c:v>6.7457258699999995E-2</c:v>
                </c:pt>
                <c:pt idx="507">
                  <c:v>4.0256679099999998E-2</c:v>
                </c:pt>
                <c:pt idx="508">
                  <c:v>3.1552612799999998E-2</c:v>
                </c:pt>
                <c:pt idx="509">
                  <c:v>2.3936629300000001E-2</c:v>
                </c:pt>
                <c:pt idx="510">
                  <c:v>6.5281987200000004E-3</c:v>
                </c:pt>
                <c:pt idx="511">
                  <c:v>4.0256679099999998E-2</c:v>
                </c:pt>
                <c:pt idx="512">
                  <c:v>0.30029356499999998</c:v>
                </c:pt>
                <c:pt idx="513">
                  <c:v>0.28070926699999998</c:v>
                </c:pt>
                <c:pt idx="514">
                  <c:v>3.3728778399999999E-2</c:v>
                </c:pt>
                <c:pt idx="515">
                  <c:v>3.3728778399999999E-2</c:v>
                </c:pt>
                <c:pt idx="516">
                  <c:v>2.0672380899999999E-2</c:v>
                </c:pt>
                <c:pt idx="517">
                  <c:v>1.08802319E-2</c:v>
                </c:pt>
                <c:pt idx="518">
                  <c:v>1.19683146E-2</c:v>
                </c:pt>
                <c:pt idx="519">
                  <c:v>2.6112496900000001E-2</c:v>
                </c:pt>
                <c:pt idx="520">
                  <c:v>4.2432844599999998E-2</c:v>
                </c:pt>
                <c:pt idx="521">
                  <c:v>4.4608712199999997E-2</c:v>
                </c:pt>
                <c:pt idx="522">
                  <c:v>6.6369175899999994E-2</c:v>
                </c:pt>
                <c:pt idx="523">
                  <c:v>4.46090102E-2</c:v>
                </c:pt>
                <c:pt idx="524">
                  <c:v>1.4144182199999999E-2</c:v>
                </c:pt>
                <c:pt idx="525">
                  <c:v>2.9376447199999999E-2</c:v>
                </c:pt>
                <c:pt idx="526">
                  <c:v>1.74084306E-2</c:v>
                </c:pt>
                <c:pt idx="527">
                  <c:v>2.2848546500000001E-2</c:v>
                </c:pt>
                <c:pt idx="528">
                  <c:v>6.092906E-2</c:v>
                </c:pt>
                <c:pt idx="529">
                  <c:v>4.4608712199999997E-2</c:v>
                </c:pt>
                <c:pt idx="530">
                  <c:v>6.5281987200000004E-3</c:v>
                </c:pt>
                <c:pt idx="531">
                  <c:v>0.31117409499999998</c:v>
                </c:pt>
                <c:pt idx="532">
                  <c:v>0.31661406199999997</c:v>
                </c:pt>
                <c:pt idx="533">
                  <c:v>1.9584298100000001E-2</c:v>
                </c:pt>
                <c:pt idx="534">
                  <c:v>4.0256828100000003E-2</c:v>
                </c:pt>
                <c:pt idx="535">
                  <c:v>2.9376596200000001E-2</c:v>
                </c:pt>
                <c:pt idx="536">
                  <c:v>2.7200430599999999E-2</c:v>
                </c:pt>
                <c:pt idx="537">
                  <c:v>4.4608861200000002E-2</c:v>
                </c:pt>
                <c:pt idx="538">
                  <c:v>5.4401159300000002E-2</c:v>
                </c:pt>
                <c:pt idx="539">
                  <c:v>5.6577175899999999E-2</c:v>
                </c:pt>
                <c:pt idx="540">
                  <c:v>4.1344761799999998E-2</c:v>
                </c:pt>
                <c:pt idx="541">
                  <c:v>5.22249937E-2</c:v>
                </c:pt>
                <c:pt idx="542">
                  <c:v>6.8545341499999995E-2</c:v>
                </c:pt>
                <c:pt idx="543">
                  <c:v>0.34490257499999999</c:v>
                </c:pt>
                <c:pt idx="544">
                  <c:v>0.314438045</c:v>
                </c:pt>
                <c:pt idx="545">
                  <c:v>6.5281987200000004E-3</c:v>
                </c:pt>
                <c:pt idx="546">
                  <c:v>1.08800828E-2</c:v>
                </c:pt>
                <c:pt idx="547">
                  <c:v>1.4144182199999999E-2</c:v>
                </c:pt>
                <c:pt idx="548">
                  <c:v>4.2432844599999998E-2</c:v>
                </c:pt>
                <c:pt idx="549">
                  <c:v>0.51898598699999998</c:v>
                </c:pt>
                <c:pt idx="550">
                  <c:v>0.50157767499999995</c:v>
                </c:pt>
                <c:pt idx="551">
                  <c:v>0.56903487399999997</c:v>
                </c:pt>
                <c:pt idx="552">
                  <c:v>0.55162650300000005</c:v>
                </c:pt>
                <c:pt idx="553">
                  <c:v>7.6162069999999998E-3</c:v>
                </c:pt>
                <c:pt idx="554">
                  <c:v>2.5024488599999999E-2</c:v>
                </c:pt>
                <c:pt idx="555">
                  <c:v>2.1760389200000001E-2</c:v>
                </c:pt>
                <c:pt idx="556">
                  <c:v>6.5281242099999998E-3</c:v>
                </c:pt>
                <c:pt idx="557">
                  <c:v>1.08802319E-2</c:v>
                </c:pt>
                <c:pt idx="558">
                  <c:v>5.22249937E-2</c:v>
                </c:pt>
                <c:pt idx="559">
                  <c:v>5.4401010299999997E-2</c:v>
                </c:pt>
                <c:pt idx="560">
                  <c:v>3.3728666599999998E-2</c:v>
                </c:pt>
                <c:pt idx="561">
                  <c:v>2.72005424E-2</c:v>
                </c:pt>
                <c:pt idx="562">
                  <c:v>1.08801946E-2</c:v>
                </c:pt>
                <c:pt idx="563">
                  <c:v>1.08801946E-2</c:v>
                </c:pt>
                <c:pt idx="564">
                  <c:v>0</c:v>
                </c:pt>
                <c:pt idx="565">
                  <c:v>2.0672418200000001E-2</c:v>
                </c:pt>
                <c:pt idx="566">
                  <c:v>2.0672418200000001E-2</c:v>
                </c:pt>
                <c:pt idx="567">
                  <c:v>0</c:v>
                </c:pt>
                <c:pt idx="568">
                  <c:v>0.58970731499999995</c:v>
                </c:pt>
                <c:pt idx="569">
                  <c:v>0.58970731499999995</c:v>
                </c:pt>
                <c:pt idx="570">
                  <c:v>0</c:v>
                </c:pt>
                <c:pt idx="571">
                  <c:v>0</c:v>
                </c:pt>
                <c:pt idx="572">
                  <c:v>0</c:v>
                </c:pt>
                <c:pt idx="573">
                  <c:v>0</c:v>
                </c:pt>
                <c:pt idx="574">
                  <c:v>0</c:v>
                </c:pt>
                <c:pt idx="575">
                  <c:v>0</c:v>
                </c:pt>
                <c:pt idx="576">
                  <c:v>0</c:v>
                </c:pt>
                <c:pt idx="577">
                  <c:v>0</c:v>
                </c:pt>
              </c:numCache>
            </c:numRef>
          </c:yVal>
          <c:smooth val="1"/>
          <c:extLst>
            <c:ext xmlns:c16="http://schemas.microsoft.com/office/drawing/2014/chart" uri="{C3380CC4-5D6E-409C-BE32-E72D297353CC}">
              <c16:uniqueId val="{00000000-986E-804D-BC23-339EC6D86725}"/>
            </c:ext>
          </c:extLst>
        </c:ser>
        <c:ser>
          <c:idx val="2"/>
          <c:order val="2"/>
          <c:tx>
            <c:strRef>
              <c:f>Total_PSD!$E$3</c:f>
              <c:strCache>
                <c:ptCount val="1"/>
                <c:pt idx="0">
                  <c:v>C500</c:v>
                </c:pt>
              </c:strCache>
            </c:strRef>
          </c:tx>
          <c:spPr>
            <a:ln w="19050" cap="rnd">
              <a:solidFill>
                <a:srgbClr val="00B0F0"/>
              </a:solidFill>
              <a:round/>
            </a:ln>
            <a:effectLst/>
          </c:spPr>
          <c:marker>
            <c:symbol val="none"/>
          </c:marker>
          <c:xVal>
            <c:numRef>
              <c:f>Total_PSD!$E$5:$E$662</c:f>
              <c:numCache>
                <c:formatCode>0.00</c:formatCode>
                <c:ptCount val="65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pt idx="598">
                  <c:v>29.925001099999999</c:v>
                </c:pt>
                <c:pt idx="599">
                  <c:v>29.975000399999999</c:v>
                </c:pt>
                <c:pt idx="600">
                  <c:v>30.025001499999998</c:v>
                </c:pt>
                <c:pt idx="601">
                  <c:v>30.075000800000002</c:v>
                </c:pt>
                <c:pt idx="602">
                  <c:v>30.125</c:v>
                </c:pt>
                <c:pt idx="603">
                  <c:v>30.175001099999999</c:v>
                </c:pt>
                <c:pt idx="604">
                  <c:v>30.225000399999999</c:v>
                </c:pt>
                <c:pt idx="605">
                  <c:v>30.275001499999998</c:v>
                </c:pt>
                <c:pt idx="606">
                  <c:v>30.325000800000002</c:v>
                </c:pt>
                <c:pt idx="607">
                  <c:v>30.375</c:v>
                </c:pt>
                <c:pt idx="608">
                  <c:v>30.425001099999999</c:v>
                </c:pt>
                <c:pt idx="609">
                  <c:v>30.475000399999999</c:v>
                </c:pt>
                <c:pt idx="610">
                  <c:v>30.525001499999998</c:v>
                </c:pt>
                <c:pt idx="611">
                  <c:v>30.575000800000002</c:v>
                </c:pt>
                <c:pt idx="612">
                  <c:v>30.625</c:v>
                </c:pt>
                <c:pt idx="613">
                  <c:v>30.675001099999999</c:v>
                </c:pt>
                <c:pt idx="614">
                  <c:v>30.725000399999999</c:v>
                </c:pt>
                <c:pt idx="615">
                  <c:v>30.775001499999998</c:v>
                </c:pt>
                <c:pt idx="616">
                  <c:v>30.825000800000002</c:v>
                </c:pt>
                <c:pt idx="617">
                  <c:v>30.875</c:v>
                </c:pt>
                <c:pt idx="618">
                  <c:v>30.925001099999999</c:v>
                </c:pt>
                <c:pt idx="619">
                  <c:v>30.975000399999999</c:v>
                </c:pt>
                <c:pt idx="620">
                  <c:v>31.025001499999998</c:v>
                </c:pt>
                <c:pt idx="621">
                  <c:v>31.075000800000002</c:v>
                </c:pt>
                <c:pt idx="622">
                  <c:v>31.125</c:v>
                </c:pt>
                <c:pt idx="623">
                  <c:v>31.175001099999999</c:v>
                </c:pt>
                <c:pt idx="624">
                  <c:v>31.225000399999999</c:v>
                </c:pt>
                <c:pt idx="625">
                  <c:v>31.275001499999998</c:v>
                </c:pt>
                <c:pt idx="626">
                  <c:v>31.325000800000002</c:v>
                </c:pt>
                <c:pt idx="627">
                  <c:v>31.375</c:v>
                </c:pt>
                <c:pt idx="628">
                  <c:v>31.425001099999999</c:v>
                </c:pt>
                <c:pt idx="629">
                  <c:v>31.475000399999999</c:v>
                </c:pt>
                <c:pt idx="630">
                  <c:v>31.525001499999998</c:v>
                </c:pt>
                <c:pt idx="631">
                  <c:v>31.575000800000002</c:v>
                </c:pt>
                <c:pt idx="632">
                  <c:v>31.625</c:v>
                </c:pt>
                <c:pt idx="633">
                  <c:v>31.675001099999999</c:v>
                </c:pt>
                <c:pt idx="634">
                  <c:v>31.725000399999999</c:v>
                </c:pt>
                <c:pt idx="635">
                  <c:v>31.775001499999998</c:v>
                </c:pt>
                <c:pt idx="636">
                  <c:v>31.825000800000002</c:v>
                </c:pt>
                <c:pt idx="637">
                  <c:v>31.875</c:v>
                </c:pt>
                <c:pt idx="638">
                  <c:v>31.925001099999999</c:v>
                </c:pt>
                <c:pt idx="639">
                  <c:v>31.975000399999999</c:v>
                </c:pt>
                <c:pt idx="640">
                  <c:v>32.0249977</c:v>
                </c:pt>
                <c:pt idx="641">
                  <c:v>32.075000799999998</c:v>
                </c:pt>
                <c:pt idx="642">
                  <c:v>32.125</c:v>
                </c:pt>
                <c:pt idx="643">
                  <c:v>32.174999200000002</c:v>
                </c:pt>
                <c:pt idx="644">
                  <c:v>32.224998499999998</c:v>
                </c:pt>
                <c:pt idx="645">
                  <c:v>32.2749977</c:v>
                </c:pt>
                <c:pt idx="646">
                  <c:v>32.325000799999998</c:v>
                </c:pt>
                <c:pt idx="647">
                  <c:v>32.375</c:v>
                </c:pt>
                <c:pt idx="648">
                  <c:v>32.424999200000002</c:v>
                </c:pt>
                <c:pt idx="649">
                  <c:v>32.474998499999998</c:v>
                </c:pt>
                <c:pt idx="650">
                  <c:v>32.5249977</c:v>
                </c:pt>
                <c:pt idx="651">
                  <c:v>32.575000799999998</c:v>
                </c:pt>
                <c:pt idx="652">
                  <c:v>32.625</c:v>
                </c:pt>
                <c:pt idx="653">
                  <c:v>32.674999200000002</c:v>
                </c:pt>
                <c:pt idx="654">
                  <c:v>32.724998499999998</c:v>
                </c:pt>
                <c:pt idx="655">
                  <c:v>32.7749977</c:v>
                </c:pt>
                <c:pt idx="656">
                  <c:v>32.825000799999998</c:v>
                </c:pt>
                <c:pt idx="657">
                  <c:v>32.875</c:v>
                </c:pt>
              </c:numCache>
            </c:numRef>
          </c:xVal>
          <c:yVal>
            <c:numRef>
              <c:f>Total_PSD!$F$5:$F$662</c:f>
              <c:numCache>
                <c:formatCode>0.00</c:formatCode>
                <c:ptCount val="65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1.0967254599999999E-3</c:v>
                </c:pt>
                <c:pt idx="54">
                  <c:v>2.1940469699999999E-3</c:v>
                </c:pt>
                <c:pt idx="55">
                  <c:v>1.09732151E-3</c:v>
                </c:pt>
                <c:pt idx="56">
                  <c:v>5.4848194100000002E-3</c:v>
                </c:pt>
                <c:pt idx="57">
                  <c:v>8.7755918500000002E-3</c:v>
                </c:pt>
                <c:pt idx="58">
                  <c:v>5.4848194100000002E-3</c:v>
                </c:pt>
                <c:pt idx="59">
                  <c:v>5.4848194100000002E-3</c:v>
                </c:pt>
                <c:pt idx="60">
                  <c:v>5.4848194100000002E-3</c:v>
                </c:pt>
                <c:pt idx="61">
                  <c:v>4.3880939499999997E-3</c:v>
                </c:pt>
                <c:pt idx="62">
                  <c:v>4.3880939499999997E-3</c:v>
                </c:pt>
                <c:pt idx="63">
                  <c:v>2.1940469699999999E-3</c:v>
                </c:pt>
                <c:pt idx="64">
                  <c:v>2.1940469699999999E-3</c:v>
                </c:pt>
                <c:pt idx="65">
                  <c:v>5.4848194100000002E-3</c:v>
                </c:pt>
                <c:pt idx="66">
                  <c:v>8.7755918500000002E-3</c:v>
                </c:pt>
                <c:pt idx="67">
                  <c:v>1.0969638800000001E-2</c:v>
                </c:pt>
                <c:pt idx="68">
                  <c:v>1.4260411299999999E-2</c:v>
                </c:pt>
                <c:pt idx="69">
                  <c:v>1.0969638800000001E-2</c:v>
                </c:pt>
                <c:pt idx="70">
                  <c:v>4.3880939499999997E-3</c:v>
                </c:pt>
                <c:pt idx="71">
                  <c:v>1.0969638800000001E-2</c:v>
                </c:pt>
                <c:pt idx="72">
                  <c:v>1.5357732799999999E-2</c:v>
                </c:pt>
                <c:pt idx="73">
                  <c:v>1.6454458200000001E-2</c:v>
                </c:pt>
                <c:pt idx="74">
                  <c:v>1.6454458200000001E-2</c:v>
                </c:pt>
                <c:pt idx="75">
                  <c:v>1.20669603E-2</c:v>
                </c:pt>
                <c:pt idx="76">
                  <c:v>1.31636858E-2</c:v>
                </c:pt>
                <c:pt idx="77">
                  <c:v>1.8648505199999998E-2</c:v>
                </c:pt>
                <c:pt idx="78">
                  <c:v>1.75511837E-2</c:v>
                </c:pt>
                <c:pt idx="79">
                  <c:v>1.31636858E-2</c:v>
                </c:pt>
                <c:pt idx="80">
                  <c:v>1.42610073E-2</c:v>
                </c:pt>
                <c:pt idx="81">
                  <c:v>1.20669603E-2</c:v>
                </c:pt>
                <c:pt idx="82">
                  <c:v>1.31636858E-2</c:v>
                </c:pt>
                <c:pt idx="83">
                  <c:v>1.9745230700000001E-2</c:v>
                </c:pt>
                <c:pt idx="84">
                  <c:v>2.08425522E-2</c:v>
                </c:pt>
                <c:pt idx="85">
                  <c:v>1.20669603E-2</c:v>
                </c:pt>
                <c:pt idx="86">
                  <c:v>1.0969638800000001E-2</c:v>
                </c:pt>
                <c:pt idx="87">
                  <c:v>9.8723173099999999E-3</c:v>
                </c:pt>
                <c:pt idx="88">
                  <c:v>4.3880939499999997E-3</c:v>
                </c:pt>
                <c:pt idx="89">
                  <c:v>1.42610073E-2</c:v>
                </c:pt>
                <c:pt idx="90">
                  <c:v>2.1939277600000001E-2</c:v>
                </c:pt>
                <c:pt idx="91">
                  <c:v>1.75511837E-2</c:v>
                </c:pt>
                <c:pt idx="92">
                  <c:v>1.75511837E-2</c:v>
                </c:pt>
                <c:pt idx="93">
                  <c:v>1.6455054300000001E-2</c:v>
                </c:pt>
                <c:pt idx="94">
                  <c:v>1.09702349E-2</c:v>
                </c:pt>
                <c:pt idx="95">
                  <c:v>7.6782703399999996E-3</c:v>
                </c:pt>
                <c:pt idx="96">
                  <c:v>9.8723173099999999E-3</c:v>
                </c:pt>
                <c:pt idx="97">
                  <c:v>9.8729133600000008E-3</c:v>
                </c:pt>
                <c:pt idx="98">
                  <c:v>9.8729133600000008E-3</c:v>
                </c:pt>
                <c:pt idx="99">
                  <c:v>1.8648505199999998E-2</c:v>
                </c:pt>
                <c:pt idx="100">
                  <c:v>1.6454458200000001E-2</c:v>
                </c:pt>
                <c:pt idx="101">
                  <c:v>1.20669603E-2</c:v>
                </c:pt>
                <c:pt idx="102">
                  <c:v>1.6454458200000001E-2</c:v>
                </c:pt>
                <c:pt idx="103">
                  <c:v>1.5357732799999999E-2</c:v>
                </c:pt>
                <c:pt idx="104">
                  <c:v>8.7761878999999994E-3</c:v>
                </c:pt>
                <c:pt idx="105">
                  <c:v>1.20663643E-2</c:v>
                </c:pt>
                <c:pt idx="106">
                  <c:v>1.31636858E-2</c:v>
                </c:pt>
                <c:pt idx="107">
                  <c:v>1.0969638800000001E-2</c:v>
                </c:pt>
                <c:pt idx="108">
                  <c:v>1.31636858E-2</c:v>
                </c:pt>
                <c:pt idx="109">
                  <c:v>1.97458267E-2</c:v>
                </c:pt>
                <c:pt idx="110">
                  <c:v>2.1939277600000001E-2</c:v>
                </c:pt>
                <c:pt idx="111">
                  <c:v>1.9745230700000001E-2</c:v>
                </c:pt>
                <c:pt idx="112">
                  <c:v>1.9745230700000001E-2</c:v>
                </c:pt>
                <c:pt idx="113">
                  <c:v>1.8648505199999998E-2</c:v>
                </c:pt>
                <c:pt idx="114">
                  <c:v>2.08425522E-2</c:v>
                </c:pt>
                <c:pt idx="115">
                  <c:v>1.7551779699999999E-2</c:v>
                </c:pt>
                <c:pt idx="116">
                  <c:v>1.0969638800000001E-2</c:v>
                </c:pt>
                <c:pt idx="117">
                  <c:v>1.0969638800000001E-2</c:v>
                </c:pt>
                <c:pt idx="118">
                  <c:v>8.7761878999999994E-3</c:v>
                </c:pt>
                <c:pt idx="119">
                  <c:v>9.8729133600000008E-3</c:v>
                </c:pt>
                <c:pt idx="120">
                  <c:v>1.5357732799999999E-2</c:v>
                </c:pt>
                <c:pt idx="121">
                  <c:v>1.5357136699999999E-2</c:v>
                </c:pt>
                <c:pt idx="122">
                  <c:v>2.3036003100000001E-2</c:v>
                </c:pt>
                <c:pt idx="123">
                  <c:v>2.63273716E-2</c:v>
                </c:pt>
                <c:pt idx="124">
                  <c:v>1.6454458200000001E-2</c:v>
                </c:pt>
                <c:pt idx="125">
                  <c:v>1.20669603E-2</c:v>
                </c:pt>
                <c:pt idx="126">
                  <c:v>1.8649101299999998E-2</c:v>
                </c:pt>
                <c:pt idx="127">
                  <c:v>1.6454458200000001E-2</c:v>
                </c:pt>
                <c:pt idx="128">
                  <c:v>9.8723173099999999E-3</c:v>
                </c:pt>
                <c:pt idx="129">
                  <c:v>1.6454458200000001E-2</c:v>
                </c:pt>
                <c:pt idx="130">
                  <c:v>1.6454458200000001E-2</c:v>
                </c:pt>
                <c:pt idx="131">
                  <c:v>1.7551779699999999E-2</c:v>
                </c:pt>
                <c:pt idx="132">
                  <c:v>1.6455054300000001E-2</c:v>
                </c:pt>
                <c:pt idx="133">
                  <c:v>1.20669603E-2</c:v>
                </c:pt>
                <c:pt idx="134">
                  <c:v>1.0969638800000001E-2</c:v>
                </c:pt>
                <c:pt idx="135">
                  <c:v>1.4260411299999999E-2</c:v>
                </c:pt>
                <c:pt idx="136">
                  <c:v>2.4133324599999999E-2</c:v>
                </c:pt>
                <c:pt idx="137">
                  <c:v>1.9745230700000001E-2</c:v>
                </c:pt>
                <c:pt idx="138">
                  <c:v>1.6454458200000001E-2</c:v>
                </c:pt>
                <c:pt idx="139">
                  <c:v>1.6455054300000001E-2</c:v>
                </c:pt>
                <c:pt idx="140">
                  <c:v>2.1939277600000001E-2</c:v>
                </c:pt>
                <c:pt idx="141">
                  <c:v>2.63273716E-2</c:v>
                </c:pt>
                <c:pt idx="142">
                  <c:v>1.8648505199999998E-2</c:v>
                </c:pt>
                <c:pt idx="143">
                  <c:v>1.5357136699999999E-2</c:v>
                </c:pt>
                <c:pt idx="144">
                  <c:v>1.5357732799999999E-2</c:v>
                </c:pt>
                <c:pt idx="145">
                  <c:v>1.42610073E-2</c:v>
                </c:pt>
                <c:pt idx="146">
                  <c:v>1.6454458200000001E-2</c:v>
                </c:pt>
                <c:pt idx="147">
                  <c:v>2.08425522E-2</c:v>
                </c:pt>
                <c:pt idx="148">
                  <c:v>1.97458267E-2</c:v>
                </c:pt>
                <c:pt idx="149">
                  <c:v>2.1939277600000001E-2</c:v>
                </c:pt>
                <c:pt idx="150">
                  <c:v>2.5230050100000002E-2</c:v>
                </c:pt>
                <c:pt idx="151">
                  <c:v>1.4260411299999999E-2</c:v>
                </c:pt>
                <c:pt idx="152">
                  <c:v>4.3880939499999997E-3</c:v>
                </c:pt>
                <c:pt idx="153">
                  <c:v>8.7761878999999994E-3</c:v>
                </c:pt>
                <c:pt idx="154">
                  <c:v>1.8648505199999998E-2</c:v>
                </c:pt>
                <c:pt idx="155">
                  <c:v>1.4260411299999999E-2</c:v>
                </c:pt>
                <c:pt idx="156">
                  <c:v>1.31636858E-2</c:v>
                </c:pt>
                <c:pt idx="157">
                  <c:v>2.08425522E-2</c:v>
                </c:pt>
                <c:pt idx="158">
                  <c:v>1.42610073E-2</c:v>
                </c:pt>
                <c:pt idx="159">
                  <c:v>9.8729133600000008E-3</c:v>
                </c:pt>
                <c:pt idx="160">
                  <c:v>1.20663643E-2</c:v>
                </c:pt>
                <c:pt idx="161">
                  <c:v>2.08419561E-2</c:v>
                </c:pt>
                <c:pt idx="162">
                  <c:v>2.3036599200000001E-2</c:v>
                </c:pt>
                <c:pt idx="163">
                  <c:v>2.08425522E-2</c:v>
                </c:pt>
                <c:pt idx="164">
                  <c:v>1.5357732799999999E-2</c:v>
                </c:pt>
                <c:pt idx="165">
                  <c:v>1.20669603E-2</c:v>
                </c:pt>
                <c:pt idx="166">
                  <c:v>1.20663643E-2</c:v>
                </c:pt>
                <c:pt idx="167">
                  <c:v>3.2907724399999999E-3</c:v>
                </c:pt>
                <c:pt idx="168">
                  <c:v>1.20669603E-2</c:v>
                </c:pt>
                <c:pt idx="169">
                  <c:v>1.8648505199999998E-2</c:v>
                </c:pt>
                <c:pt idx="170">
                  <c:v>1.5357136699999999E-2</c:v>
                </c:pt>
                <c:pt idx="171">
                  <c:v>1.6454458200000001E-2</c:v>
                </c:pt>
                <c:pt idx="172">
                  <c:v>1.6455054300000001E-2</c:v>
                </c:pt>
                <c:pt idx="173">
                  <c:v>1.7551779699999999E-2</c:v>
                </c:pt>
                <c:pt idx="174">
                  <c:v>1.5357732799999999E-2</c:v>
                </c:pt>
                <c:pt idx="175">
                  <c:v>1.4260411299999999E-2</c:v>
                </c:pt>
                <c:pt idx="176">
                  <c:v>1.9745230700000001E-2</c:v>
                </c:pt>
                <c:pt idx="177">
                  <c:v>1.42610073E-2</c:v>
                </c:pt>
                <c:pt idx="178">
                  <c:v>1.9745230700000001E-2</c:v>
                </c:pt>
                <c:pt idx="179">
                  <c:v>2.4133324599999999E-2</c:v>
                </c:pt>
                <c:pt idx="180">
                  <c:v>1.5357732799999999E-2</c:v>
                </c:pt>
                <c:pt idx="181">
                  <c:v>2.08425522E-2</c:v>
                </c:pt>
                <c:pt idx="182">
                  <c:v>2.08425522E-2</c:v>
                </c:pt>
                <c:pt idx="183">
                  <c:v>1.5357732799999999E-2</c:v>
                </c:pt>
                <c:pt idx="184">
                  <c:v>8.7755918500000002E-3</c:v>
                </c:pt>
                <c:pt idx="185">
                  <c:v>7.6782703399999996E-3</c:v>
                </c:pt>
                <c:pt idx="186">
                  <c:v>1.09702349E-2</c:v>
                </c:pt>
                <c:pt idx="187">
                  <c:v>1.5357732799999999E-2</c:v>
                </c:pt>
                <c:pt idx="188">
                  <c:v>1.9745230700000001E-2</c:v>
                </c:pt>
                <c:pt idx="189">
                  <c:v>1.8648505199999998E-2</c:v>
                </c:pt>
                <c:pt idx="190">
                  <c:v>2.08425522E-2</c:v>
                </c:pt>
                <c:pt idx="191">
                  <c:v>2.08425522E-2</c:v>
                </c:pt>
                <c:pt idx="192">
                  <c:v>1.5357732799999999E-2</c:v>
                </c:pt>
                <c:pt idx="193">
                  <c:v>1.31636858E-2</c:v>
                </c:pt>
                <c:pt idx="194">
                  <c:v>1.4260411299999999E-2</c:v>
                </c:pt>
                <c:pt idx="195">
                  <c:v>1.8648505199999998E-2</c:v>
                </c:pt>
                <c:pt idx="196">
                  <c:v>1.8648505199999998E-2</c:v>
                </c:pt>
                <c:pt idx="197">
                  <c:v>4.3879151300000002E-2</c:v>
                </c:pt>
                <c:pt idx="198">
                  <c:v>5.3751468699999999E-2</c:v>
                </c:pt>
                <c:pt idx="199">
                  <c:v>3.4006238000000001E-2</c:v>
                </c:pt>
                <c:pt idx="200">
                  <c:v>2.1939873700000001E-2</c:v>
                </c:pt>
                <c:pt idx="201">
                  <c:v>1.31636858E-2</c:v>
                </c:pt>
                <c:pt idx="202">
                  <c:v>1.6454458200000001E-2</c:v>
                </c:pt>
                <c:pt idx="203">
                  <c:v>1.4260411299999999E-2</c:v>
                </c:pt>
                <c:pt idx="204">
                  <c:v>2.1939277600000001E-2</c:v>
                </c:pt>
                <c:pt idx="205">
                  <c:v>1.8648505199999998E-2</c:v>
                </c:pt>
                <c:pt idx="206">
                  <c:v>1.0969638800000001E-2</c:v>
                </c:pt>
                <c:pt idx="207">
                  <c:v>2.08425522E-2</c:v>
                </c:pt>
                <c:pt idx="208">
                  <c:v>2.4133324599999999E-2</c:v>
                </c:pt>
                <c:pt idx="209">
                  <c:v>1.75511837E-2</c:v>
                </c:pt>
                <c:pt idx="210">
                  <c:v>1.09702349E-2</c:v>
                </c:pt>
                <c:pt idx="211">
                  <c:v>5.3752064699999998E-2</c:v>
                </c:pt>
                <c:pt idx="212">
                  <c:v>5.4848194099999997E-2</c:v>
                </c:pt>
                <c:pt idx="213">
                  <c:v>1.8648505199999998E-2</c:v>
                </c:pt>
                <c:pt idx="214">
                  <c:v>2.3036599200000001E-2</c:v>
                </c:pt>
                <c:pt idx="215">
                  <c:v>2.08425522E-2</c:v>
                </c:pt>
                <c:pt idx="216">
                  <c:v>2.52306461E-2</c:v>
                </c:pt>
                <c:pt idx="217">
                  <c:v>2.63273716E-2</c:v>
                </c:pt>
                <c:pt idx="218">
                  <c:v>1.8648505199999998E-2</c:v>
                </c:pt>
                <c:pt idx="219">
                  <c:v>1.5357136699999999E-2</c:v>
                </c:pt>
                <c:pt idx="220">
                  <c:v>1.8648505199999998E-2</c:v>
                </c:pt>
                <c:pt idx="221">
                  <c:v>1.7551779699999999E-2</c:v>
                </c:pt>
                <c:pt idx="222">
                  <c:v>1.5357136699999999E-2</c:v>
                </c:pt>
                <c:pt idx="223">
                  <c:v>2.3036599200000001E-2</c:v>
                </c:pt>
                <c:pt idx="224">
                  <c:v>4.2782425899999997E-2</c:v>
                </c:pt>
                <c:pt idx="225">
                  <c:v>3.9491057400000001E-2</c:v>
                </c:pt>
                <c:pt idx="226">
                  <c:v>2.7424097099999999E-2</c:v>
                </c:pt>
                <c:pt idx="227">
                  <c:v>3.4006238000000001E-2</c:v>
                </c:pt>
                <c:pt idx="228">
                  <c:v>3.5102963399999999E-2</c:v>
                </c:pt>
                <c:pt idx="229">
                  <c:v>3.9490461300000002E-2</c:v>
                </c:pt>
                <c:pt idx="230">
                  <c:v>2.63273716E-2</c:v>
                </c:pt>
                <c:pt idx="231">
                  <c:v>4.3879151300000002E-2</c:v>
                </c:pt>
                <c:pt idx="232">
                  <c:v>4.4975876800000002E-2</c:v>
                </c:pt>
                <c:pt idx="233">
                  <c:v>1.8648505199999998E-2</c:v>
                </c:pt>
                <c:pt idx="234">
                  <c:v>1.7551779699999999E-2</c:v>
                </c:pt>
                <c:pt idx="235">
                  <c:v>2.08425522E-2</c:v>
                </c:pt>
                <c:pt idx="236">
                  <c:v>2.8520822500000001E-2</c:v>
                </c:pt>
                <c:pt idx="237">
                  <c:v>1.7551779699999999E-2</c:v>
                </c:pt>
                <c:pt idx="238">
                  <c:v>1.20669603E-2</c:v>
                </c:pt>
                <c:pt idx="239">
                  <c:v>2.7424097099999999E-2</c:v>
                </c:pt>
                <c:pt idx="240">
                  <c:v>2.63273716E-2</c:v>
                </c:pt>
                <c:pt idx="241">
                  <c:v>2.3036599200000001E-2</c:v>
                </c:pt>
                <c:pt idx="242">
                  <c:v>2.9618143999999999E-2</c:v>
                </c:pt>
                <c:pt idx="243">
                  <c:v>2.1939277600000001E-2</c:v>
                </c:pt>
                <c:pt idx="244">
                  <c:v>2.08425522E-2</c:v>
                </c:pt>
                <c:pt idx="245">
                  <c:v>2.08425522E-2</c:v>
                </c:pt>
                <c:pt idx="246">
                  <c:v>2.63273716E-2</c:v>
                </c:pt>
                <c:pt idx="247">
                  <c:v>2.9618143999999999E-2</c:v>
                </c:pt>
                <c:pt idx="248">
                  <c:v>3.1812190999999997E-2</c:v>
                </c:pt>
                <c:pt idx="249">
                  <c:v>4.1685104399999999E-2</c:v>
                </c:pt>
                <c:pt idx="250">
                  <c:v>4.2781829799999997E-2</c:v>
                </c:pt>
                <c:pt idx="251">
                  <c:v>3.2908916500000003E-2</c:v>
                </c:pt>
                <c:pt idx="252">
                  <c:v>5.4848790199999997E-2</c:v>
                </c:pt>
                <c:pt idx="253">
                  <c:v>5.5945515600000002E-2</c:v>
                </c:pt>
                <c:pt idx="254">
                  <c:v>2.7424097099999999E-2</c:v>
                </c:pt>
                <c:pt idx="255">
                  <c:v>1.6454458200000001E-2</c:v>
                </c:pt>
                <c:pt idx="256">
                  <c:v>1.5357732799999999E-2</c:v>
                </c:pt>
                <c:pt idx="257">
                  <c:v>2.63273716E-2</c:v>
                </c:pt>
                <c:pt idx="258">
                  <c:v>2.9618143999999999E-2</c:v>
                </c:pt>
                <c:pt idx="259">
                  <c:v>2.63273716E-2</c:v>
                </c:pt>
                <c:pt idx="260">
                  <c:v>2.7424693100000001E-2</c:v>
                </c:pt>
                <c:pt idx="261">
                  <c:v>2.63273716E-2</c:v>
                </c:pt>
                <c:pt idx="262">
                  <c:v>1.6454458200000001E-2</c:v>
                </c:pt>
                <c:pt idx="263">
                  <c:v>2.08425522E-2</c:v>
                </c:pt>
                <c:pt idx="264">
                  <c:v>2.4133324599999999E-2</c:v>
                </c:pt>
                <c:pt idx="265">
                  <c:v>1.6454458200000001E-2</c:v>
                </c:pt>
                <c:pt idx="266">
                  <c:v>3.1812190999999997E-2</c:v>
                </c:pt>
                <c:pt idx="267">
                  <c:v>4.2782425899999997E-2</c:v>
                </c:pt>
                <c:pt idx="268">
                  <c:v>2.5230050100000002E-2</c:v>
                </c:pt>
                <c:pt idx="269">
                  <c:v>2.6326775600000001E-2</c:v>
                </c:pt>
                <c:pt idx="270">
                  <c:v>4.0588378899999999E-2</c:v>
                </c:pt>
                <c:pt idx="271">
                  <c:v>3.5103559499999999E-2</c:v>
                </c:pt>
                <c:pt idx="272">
                  <c:v>3.7297010399999997E-2</c:v>
                </c:pt>
                <c:pt idx="273">
                  <c:v>2.9618143999999999E-2</c:v>
                </c:pt>
                <c:pt idx="274">
                  <c:v>1.9745230700000001E-2</c:v>
                </c:pt>
                <c:pt idx="275">
                  <c:v>2.63273716E-2</c:v>
                </c:pt>
                <c:pt idx="276">
                  <c:v>3.5103559499999999E-2</c:v>
                </c:pt>
                <c:pt idx="277">
                  <c:v>3.4006238000000001E-2</c:v>
                </c:pt>
                <c:pt idx="278">
                  <c:v>2.5230050100000002E-2</c:v>
                </c:pt>
                <c:pt idx="279">
                  <c:v>3.7297010399999997E-2</c:v>
                </c:pt>
                <c:pt idx="280">
                  <c:v>4.8266649199999997E-2</c:v>
                </c:pt>
                <c:pt idx="281">
                  <c:v>4.4975876800000002E-2</c:v>
                </c:pt>
                <c:pt idx="282">
                  <c:v>6.3624381999999993E-2</c:v>
                </c:pt>
                <c:pt idx="283">
                  <c:v>6.2527060499999995E-2</c:v>
                </c:pt>
                <c:pt idx="284">
                  <c:v>2.7424693100000001E-2</c:v>
                </c:pt>
                <c:pt idx="285">
                  <c:v>1.7551779699999999E-2</c:v>
                </c:pt>
                <c:pt idx="286">
                  <c:v>7.0205926900000007E-2</c:v>
                </c:pt>
                <c:pt idx="287">
                  <c:v>7.8982114800000003E-2</c:v>
                </c:pt>
                <c:pt idx="288">
                  <c:v>2.7424693100000001E-2</c:v>
                </c:pt>
                <c:pt idx="289">
                  <c:v>1.8648505199999998E-2</c:v>
                </c:pt>
                <c:pt idx="290">
                  <c:v>1.5357136699999999E-2</c:v>
                </c:pt>
                <c:pt idx="291">
                  <c:v>1.75511837E-2</c:v>
                </c:pt>
                <c:pt idx="292">
                  <c:v>2.8521418600000001E-2</c:v>
                </c:pt>
                <c:pt idx="293">
                  <c:v>2.8521418600000001E-2</c:v>
                </c:pt>
                <c:pt idx="294">
                  <c:v>2.3036599200000001E-2</c:v>
                </c:pt>
                <c:pt idx="295">
                  <c:v>2.1939873700000001E-2</c:v>
                </c:pt>
                <c:pt idx="296">
                  <c:v>1.75511837E-2</c:v>
                </c:pt>
                <c:pt idx="297">
                  <c:v>2.3036003100000001E-2</c:v>
                </c:pt>
                <c:pt idx="298">
                  <c:v>5.81395626E-2</c:v>
                </c:pt>
                <c:pt idx="299">
                  <c:v>5.0460696200000002E-2</c:v>
                </c:pt>
                <c:pt idx="300">
                  <c:v>1.6455054300000001E-2</c:v>
                </c:pt>
                <c:pt idx="301">
                  <c:v>1.97458267E-2</c:v>
                </c:pt>
                <c:pt idx="302">
                  <c:v>2.1939277600000001E-2</c:v>
                </c:pt>
                <c:pt idx="303">
                  <c:v>3.5102963399999999E-2</c:v>
                </c:pt>
                <c:pt idx="304">
                  <c:v>3.6200284999999999E-2</c:v>
                </c:pt>
                <c:pt idx="305">
                  <c:v>1.8648505199999998E-2</c:v>
                </c:pt>
                <c:pt idx="306">
                  <c:v>1.5357136699999999E-2</c:v>
                </c:pt>
                <c:pt idx="307">
                  <c:v>1.31636858E-2</c:v>
                </c:pt>
                <c:pt idx="308">
                  <c:v>1.5357732799999999E-2</c:v>
                </c:pt>
                <c:pt idx="309">
                  <c:v>3.2908916500000003E-2</c:v>
                </c:pt>
                <c:pt idx="310">
                  <c:v>3.7297010399999997E-2</c:v>
                </c:pt>
                <c:pt idx="311">
                  <c:v>1.97458267E-2</c:v>
                </c:pt>
                <c:pt idx="312">
                  <c:v>2.63273716E-2</c:v>
                </c:pt>
                <c:pt idx="313">
                  <c:v>3.4006238000000001E-2</c:v>
                </c:pt>
                <c:pt idx="314">
                  <c:v>2.4133324599999999E-2</c:v>
                </c:pt>
                <c:pt idx="315">
                  <c:v>2.3036003100000001E-2</c:v>
                </c:pt>
                <c:pt idx="316">
                  <c:v>2.08425522E-2</c:v>
                </c:pt>
                <c:pt idx="317">
                  <c:v>2.63273716E-2</c:v>
                </c:pt>
                <c:pt idx="318">
                  <c:v>4.0587782900000001E-2</c:v>
                </c:pt>
                <c:pt idx="319">
                  <c:v>4.2782425899999997E-2</c:v>
                </c:pt>
                <c:pt idx="320">
                  <c:v>3.0715465500000001E-2</c:v>
                </c:pt>
                <c:pt idx="321">
                  <c:v>8.4466338200000005E-2</c:v>
                </c:pt>
                <c:pt idx="322">
                  <c:v>7.8982114800000003E-2</c:v>
                </c:pt>
                <c:pt idx="323">
                  <c:v>1.97458267E-2</c:v>
                </c:pt>
                <c:pt idx="324">
                  <c:v>1.9745230700000001E-2</c:v>
                </c:pt>
                <c:pt idx="325">
                  <c:v>2.08425522E-2</c:v>
                </c:pt>
                <c:pt idx="326">
                  <c:v>2.4133324599999999E-2</c:v>
                </c:pt>
                <c:pt idx="327">
                  <c:v>2.7424097099999999E-2</c:v>
                </c:pt>
                <c:pt idx="328">
                  <c:v>4.2782425899999997E-2</c:v>
                </c:pt>
                <c:pt idx="329">
                  <c:v>3.8394331900000002E-2</c:v>
                </c:pt>
                <c:pt idx="330">
                  <c:v>3.5102963399999999E-2</c:v>
                </c:pt>
                <c:pt idx="331">
                  <c:v>3.5102963399999999E-2</c:v>
                </c:pt>
                <c:pt idx="332">
                  <c:v>2.8521418600000001E-2</c:v>
                </c:pt>
                <c:pt idx="333">
                  <c:v>3.0714869499999999E-2</c:v>
                </c:pt>
                <c:pt idx="334">
                  <c:v>2.63273716E-2</c:v>
                </c:pt>
                <c:pt idx="335">
                  <c:v>2.9618740099999999E-2</c:v>
                </c:pt>
                <c:pt idx="336">
                  <c:v>2.5230050100000002E-2</c:v>
                </c:pt>
                <c:pt idx="337">
                  <c:v>1.0969638800000001E-2</c:v>
                </c:pt>
                <c:pt idx="338">
                  <c:v>1.4260411299999999E-2</c:v>
                </c:pt>
                <c:pt idx="339">
                  <c:v>1.31636858E-2</c:v>
                </c:pt>
                <c:pt idx="340">
                  <c:v>2.3036599200000001E-2</c:v>
                </c:pt>
                <c:pt idx="341">
                  <c:v>4.1684508299999999E-2</c:v>
                </c:pt>
                <c:pt idx="342">
                  <c:v>3.6200284999999999E-2</c:v>
                </c:pt>
                <c:pt idx="343">
                  <c:v>2.3036599200000001E-2</c:v>
                </c:pt>
                <c:pt idx="344">
                  <c:v>2.3036599200000001E-2</c:v>
                </c:pt>
                <c:pt idx="345">
                  <c:v>1.8648505199999998E-2</c:v>
                </c:pt>
                <c:pt idx="346">
                  <c:v>1.9745230700000001E-2</c:v>
                </c:pt>
                <c:pt idx="347">
                  <c:v>3.4006238000000001E-2</c:v>
                </c:pt>
                <c:pt idx="348">
                  <c:v>3.2908916500000003E-2</c:v>
                </c:pt>
                <c:pt idx="349">
                  <c:v>1.97458267E-2</c:v>
                </c:pt>
                <c:pt idx="350">
                  <c:v>2.3036599200000001E-2</c:v>
                </c:pt>
                <c:pt idx="351">
                  <c:v>3.1812190999999997E-2</c:v>
                </c:pt>
                <c:pt idx="352">
                  <c:v>9.3242526100000001E-2</c:v>
                </c:pt>
                <c:pt idx="353">
                  <c:v>9.6533298500000003E-2</c:v>
                </c:pt>
                <c:pt idx="354">
                  <c:v>3.5103559499999999E-2</c:v>
                </c:pt>
                <c:pt idx="355">
                  <c:v>4.7169923799999999E-2</c:v>
                </c:pt>
                <c:pt idx="356">
                  <c:v>3.9491057400000001E-2</c:v>
                </c:pt>
                <c:pt idx="357">
                  <c:v>3.4006238000000001E-2</c:v>
                </c:pt>
                <c:pt idx="358">
                  <c:v>3.6199688899999999E-2</c:v>
                </c:pt>
                <c:pt idx="359">
                  <c:v>3.9491057400000001E-2</c:v>
                </c:pt>
                <c:pt idx="360">
                  <c:v>3.7297010399999997E-2</c:v>
                </c:pt>
                <c:pt idx="361">
                  <c:v>9.2145204499999994E-2</c:v>
                </c:pt>
                <c:pt idx="362">
                  <c:v>8.9951753600000003E-2</c:v>
                </c:pt>
                <c:pt idx="363">
                  <c:v>1.8648505199999998E-2</c:v>
                </c:pt>
                <c:pt idx="364">
                  <c:v>1.5357732799999999E-2</c:v>
                </c:pt>
                <c:pt idx="365">
                  <c:v>1.7551779699999999E-2</c:v>
                </c:pt>
                <c:pt idx="366">
                  <c:v>2.9618143999999999E-2</c:v>
                </c:pt>
                <c:pt idx="367">
                  <c:v>3.1812190999999997E-2</c:v>
                </c:pt>
                <c:pt idx="368">
                  <c:v>3.6200284999999999E-2</c:v>
                </c:pt>
                <c:pt idx="369">
                  <c:v>3.7297010399999997E-2</c:v>
                </c:pt>
                <c:pt idx="370">
                  <c:v>5.0460696200000002E-2</c:v>
                </c:pt>
                <c:pt idx="371">
                  <c:v>5.9236288099999999E-2</c:v>
                </c:pt>
                <c:pt idx="372">
                  <c:v>3.8393735900000003E-2</c:v>
                </c:pt>
                <c:pt idx="373">
                  <c:v>5.81395626E-2</c:v>
                </c:pt>
                <c:pt idx="374">
                  <c:v>6.3624381999999993E-2</c:v>
                </c:pt>
                <c:pt idx="375">
                  <c:v>4.60731983E-2</c:v>
                </c:pt>
                <c:pt idx="376">
                  <c:v>3.7297606499999997E-2</c:v>
                </c:pt>
                <c:pt idx="377">
                  <c:v>2.9618143999999999E-2</c:v>
                </c:pt>
                <c:pt idx="378">
                  <c:v>3.7297010399999997E-2</c:v>
                </c:pt>
                <c:pt idx="379">
                  <c:v>4.3879151300000002E-2</c:v>
                </c:pt>
                <c:pt idx="380">
                  <c:v>3.4005641900000001E-2</c:v>
                </c:pt>
                <c:pt idx="381">
                  <c:v>1.8648505199999998E-2</c:v>
                </c:pt>
                <c:pt idx="382">
                  <c:v>2.4133920699999999E-2</c:v>
                </c:pt>
                <c:pt idx="383">
                  <c:v>9.7630023999999996E-2</c:v>
                </c:pt>
                <c:pt idx="384">
                  <c:v>9.1048479099999996E-2</c:v>
                </c:pt>
                <c:pt idx="385">
                  <c:v>0.107503533</c:v>
                </c:pt>
                <c:pt idx="386">
                  <c:v>0.142606497</c:v>
                </c:pt>
                <c:pt idx="387">
                  <c:v>7.8982114800000003E-2</c:v>
                </c:pt>
                <c:pt idx="388">
                  <c:v>4.9363374699999997E-2</c:v>
                </c:pt>
                <c:pt idx="389">
                  <c:v>2.3036599200000001E-2</c:v>
                </c:pt>
                <c:pt idx="390">
                  <c:v>1.31636858E-2</c:v>
                </c:pt>
                <c:pt idx="391">
                  <c:v>3.8393735900000003E-2</c:v>
                </c:pt>
                <c:pt idx="392">
                  <c:v>3.8394331900000002E-2</c:v>
                </c:pt>
                <c:pt idx="393">
                  <c:v>4.1685104399999999E-2</c:v>
                </c:pt>
                <c:pt idx="394">
                  <c:v>4.1685104399999999E-2</c:v>
                </c:pt>
                <c:pt idx="395">
                  <c:v>0.19416391799999999</c:v>
                </c:pt>
                <c:pt idx="396">
                  <c:v>0.19964873799999999</c:v>
                </c:pt>
                <c:pt idx="397">
                  <c:v>1.7551779699999999E-2</c:v>
                </c:pt>
                <c:pt idx="398">
                  <c:v>2.1939277600000001E-2</c:v>
                </c:pt>
                <c:pt idx="399">
                  <c:v>2.1939277600000001E-2</c:v>
                </c:pt>
                <c:pt idx="400">
                  <c:v>0.19416451500000001</c:v>
                </c:pt>
                <c:pt idx="401">
                  <c:v>0.19745528700000001</c:v>
                </c:pt>
                <c:pt idx="402">
                  <c:v>2.3036003100000001E-2</c:v>
                </c:pt>
                <c:pt idx="403">
                  <c:v>3.1812190999999997E-2</c:v>
                </c:pt>
                <c:pt idx="404">
                  <c:v>3.2909512500000002E-2</c:v>
                </c:pt>
                <c:pt idx="405">
                  <c:v>1.4260411299999999E-2</c:v>
                </c:pt>
                <c:pt idx="406">
                  <c:v>1.5357732799999999E-2</c:v>
                </c:pt>
                <c:pt idx="407">
                  <c:v>2.3036599200000001E-2</c:v>
                </c:pt>
                <c:pt idx="408">
                  <c:v>1.9745230700000001E-2</c:v>
                </c:pt>
                <c:pt idx="409">
                  <c:v>1.75511837E-2</c:v>
                </c:pt>
                <c:pt idx="410">
                  <c:v>3.7297010399999997E-2</c:v>
                </c:pt>
                <c:pt idx="411">
                  <c:v>4.4975876800000002E-2</c:v>
                </c:pt>
                <c:pt idx="412">
                  <c:v>2.63273716E-2</c:v>
                </c:pt>
                <c:pt idx="413">
                  <c:v>2.08425522E-2</c:v>
                </c:pt>
                <c:pt idx="414">
                  <c:v>1.8648505199999998E-2</c:v>
                </c:pt>
                <c:pt idx="415">
                  <c:v>1.8648505199999998E-2</c:v>
                </c:pt>
                <c:pt idx="416">
                  <c:v>2.08425522E-2</c:v>
                </c:pt>
                <c:pt idx="417">
                  <c:v>3.9491057400000001E-2</c:v>
                </c:pt>
                <c:pt idx="418">
                  <c:v>3.8394033899999999E-2</c:v>
                </c:pt>
                <c:pt idx="419">
                  <c:v>1.5357732799999999E-2</c:v>
                </c:pt>
                <c:pt idx="420">
                  <c:v>9.8726153399999999E-3</c:v>
                </c:pt>
                <c:pt idx="421">
                  <c:v>1.53574347E-2</c:v>
                </c:pt>
                <c:pt idx="422">
                  <c:v>4.0588080899999997E-2</c:v>
                </c:pt>
                <c:pt idx="423">
                  <c:v>4.0588080899999997E-2</c:v>
                </c:pt>
                <c:pt idx="424">
                  <c:v>1.75514817E-2</c:v>
                </c:pt>
                <c:pt idx="425">
                  <c:v>7.6788663899999996E-3</c:v>
                </c:pt>
                <c:pt idx="426">
                  <c:v>6.5818428999999999E-3</c:v>
                </c:pt>
                <c:pt idx="427">
                  <c:v>1.42607093E-2</c:v>
                </c:pt>
                <c:pt idx="428">
                  <c:v>1.8648505199999998E-2</c:v>
                </c:pt>
                <c:pt idx="429">
                  <c:v>1.6454458200000001E-2</c:v>
                </c:pt>
                <c:pt idx="430">
                  <c:v>9.1048777100000006E-2</c:v>
                </c:pt>
                <c:pt idx="431">
                  <c:v>0.108600259</c:v>
                </c:pt>
                <c:pt idx="432">
                  <c:v>4.93636727E-2</c:v>
                </c:pt>
                <c:pt idx="433">
                  <c:v>4.1685104399999999E-2</c:v>
                </c:pt>
                <c:pt idx="434">
                  <c:v>3.0715465500000001E-2</c:v>
                </c:pt>
                <c:pt idx="435">
                  <c:v>5.7042539099999998E-2</c:v>
                </c:pt>
                <c:pt idx="436">
                  <c:v>6.91092014E-2</c:v>
                </c:pt>
                <c:pt idx="437">
                  <c:v>3.7297010399999997E-2</c:v>
                </c:pt>
                <c:pt idx="438">
                  <c:v>2.30363011E-2</c:v>
                </c:pt>
                <c:pt idx="439">
                  <c:v>3.9491057400000001E-2</c:v>
                </c:pt>
                <c:pt idx="440">
                  <c:v>3.9491057400000001E-2</c:v>
                </c:pt>
                <c:pt idx="441">
                  <c:v>5.0460696200000002E-2</c:v>
                </c:pt>
                <c:pt idx="442">
                  <c:v>4.3878853299999999E-2</c:v>
                </c:pt>
                <c:pt idx="443">
                  <c:v>5.9236586100000002E-2</c:v>
                </c:pt>
                <c:pt idx="444">
                  <c:v>7.1303248400000005E-2</c:v>
                </c:pt>
                <c:pt idx="445">
                  <c:v>4.1684806300000002E-2</c:v>
                </c:pt>
                <c:pt idx="446">
                  <c:v>3.7297010399999997E-2</c:v>
                </c:pt>
                <c:pt idx="447">
                  <c:v>2.1939575699999998E-2</c:v>
                </c:pt>
                <c:pt idx="448">
                  <c:v>2.3036599200000001E-2</c:v>
                </c:pt>
                <c:pt idx="449">
                  <c:v>2.6327073600000001E-2</c:v>
                </c:pt>
                <c:pt idx="450">
                  <c:v>2.1939277600000001E-2</c:v>
                </c:pt>
                <c:pt idx="451">
                  <c:v>3.72973084E-2</c:v>
                </c:pt>
                <c:pt idx="452">
                  <c:v>7.0206224900000003E-2</c:v>
                </c:pt>
                <c:pt idx="453">
                  <c:v>4.93636727E-2</c:v>
                </c:pt>
                <c:pt idx="454">
                  <c:v>2.7424395099999999E-2</c:v>
                </c:pt>
                <c:pt idx="455">
                  <c:v>4.6072900299999997E-2</c:v>
                </c:pt>
                <c:pt idx="456">
                  <c:v>5.3751468699999999E-2</c:v>
                </c:pt>
                <c:pt idx="457">
                  <c:v>3.6199986900000002E-2</c:v>
                </c:pt>
                <c:pt idx="458">
                  <c:v>1.20669603E-2</c:v>
                </c:pt>
                <c:pt idx="459">
                  <c:v>1.31636858E-2</c:v>
                </c:pt>
                <c:pt idx="460">
                  <c:v>2.6327073600000001E-2</c:v>
                </c:pt>
                <c:pt idx="461">
                  <c:v>2.9618143999999999E-2</c:v>
                </c:pt>
                <c:pt idx="462">
                  <c:v>3.1812190999999997E-2</c:v>
                </c:pt>
                <c:pt idx="463">
                  <c:v>3.0715465500000001E-2</c:v>
                </c:pt>
                <c:pt idx="464">
                  <c:v>4.0588080899999997E-2</c:v>
                </c:pt>
                <c:pt idx="465">
                  <c:v>0.23584902299999999</c:v>
                </c:pt>
                <c:pt idx="466">
                  <c:v>0.25888562199999998</c:v>
                </c:pt>
                <c:pt idx="467">
                  <c:v>0.14918804199999999</c:v>
                </c:pt>
                <c:pt idx="468">
                  <c:v>0.102018416</c:v>
                </c:pt>
                <c:pt idx="469">
                  <c:v>1.09699368E-2</c:v>
                </c:pt>
                <c:pt idx="470">
                  <c:v>9.8726153399999999E-3</c:v>
                </c:pt>
                <c:pt idx="471">
                  <c:v>2.1939277600000001E-2</c:v>
                </c:pt>
                <c:pt idx="472">
                  <c:v>2.30363011E-2</c:v>
                </c:pt>
                <c:pt idx="473">
                  <c:v>2.3036599200000001E-2</c:v>
                </c:pt>
                <c:pt idx="474">
                  <c:v>3.4006238000000001E-2</c:v>
                </c:pt>
                <c:pt idx="475">
                  <c:v>2.7424097099999999E-2</c:v>
                </c:pt>
                <c:pt idx="476">
                  <c:v>2.7424395099999999E-2</c:v>
                </c:pt>
                <c:pt idx="477">
                  <c:v>2.1939575699999998E-2</c:v>
                </c:pt>
                <c:pt idx="478">
                  <c:v>2.63273716E-2</c:v>
                </c:pt>
                <c:pt idx="479">
                  <c:v>2.5230348100000001E-2</c:v>
                </c:pt>
                <c:pt idx="480">
                  <c:v>1.42607093E-2</c:v>
                </c:pt>
                <c:pt idx="481">
                  <c:v>3.6199986900000002E-2</c:v>
                </c:pt>
                <c:pt idx="482">
                  <c:v>2.9618143999999999E-2</c:v>
                </c:pt>
                <c:pt idx="483">
                  <c:v>7.6788663899999996E-3</c:v>
                </c:pt>
                <c:pt idx="484">
                  <c:v>4.1684806300000002E-2</c:v>
                </c:pt>
                <c:pt idx="485">
                  <c:v>4.4975876800000002E-2</c:v>
                </c:pt>
                <c:pt idx="486">
                  <c:v>1.8648505199999998E-2</c:v>
                </c:pt>
                <c:pt idx="487">
                  <c:v>2.7424395099999999E-2</c:v>
                </c:pt>
                <c:pt idx="488">
                  <c:v>2.4133622600000001E-2</c:v>
                </c:pt>
                <c:pt idx="489">
                  <c:v>2.85211205E-2</c:v>
                </c:pt>
                <c:pt idx="490">
                  <c:v>0.12944251300000001</c:v>
                </c:pt>
                <c:pt idx="491">
                  <c:v>0.110794306</c:v>
                </c:pt>
                <c:pt idx="492">
                  <c:v>2.4133622600000001E-2</c:v>
                </c:pt>
                <c:pt idx="493">
                  <c:v>3.1812190999999997E-2</c:v>
                </c:pt>
                <c:pt idx="494">
                  <c:v>2.9618143999999999E-2</c:v>
                </c:pt>
                <c:pt idx="495">
                  <c:v>2.63273716E-2</c:v>
                </c:pt>
                <c:pt idx="496">
                  <c:v>9.8729133600000008E-3</c:v>
                </c:pt>
                <c:pt idx="497">
                  <c:v>8.7755918500000002E-3</c:v>
                </c:pt>
                <c:pt idx="498">
                  <c:v>2.30363011E-2</c:v>
                </c:pt>
                <c:pt idx="499">
                  <c:v>2.96184421E-2</c:v>
                </c:pt>
                <c:pt idx="500">
                  <c:v>1.6454458200000001E-2</c:v>
                </c:pt>
                <c:pt idx="501">
                  <c:v>1.42607093E-2</c:v>
                </c:pt>
                <c:pt idx="502">
                  <c:v>3.0715465500000001E-2</c:v>
                </c:pt>
                <c:pt idx="503">
                  <c:v>2.7424097099999999E-2</c:v>
                </c:pt>
                <c:pt idx="504">
                  <c:v>0.116278827</c:v>
                </c:pt>
                <c:pt idx="505">
                  <c:v>0.11518210199999999</c:v>
                </c:pt>
                <c:pt idx="506">
                  <c:v>3.0715465500000001E-2</c:v>
                </c:pt>
                <c:pt idx="507">
                  <c:v>2.96184421E-2</c:v>
                </c:pt>
                <c:pt idx="508">
                  <c:v>2.1939277600000001E-2</c:v>
                </c:pt>
                <c:pt idx="509">
                  <c:v>2.5230348100000001E-2</c:v>
                </c:pt>
                <c:pt idx="510">
                  <c:v>1.42607093E-2</c:v>
                </c:pt>
                <c:pt idx="511">
                  <c:v>2.5230348100000001E-2</c:v>
                </c:pt>
                <c:pt idx="512">
                  <c:v>5.48484921E-2</c:v>
                </c:pt>
                <c:pt idx="513">
                  <c:v>0.26766121399999998</c:v>
                </c:pt>
                <c:pt idx="514">
                  <c:v>0.240237117</c:v>
                </c:pt>
                <c:pt idx="515">
                  <c:v>2.30363011E-2</c:v>
                </c:pt>
                <c:pt idx="516">
                  <c:v>1.9745528700000001E-2</c:v>
                </c:pt>
                <c:pt idx="517">
                  <c:v>4.3880939499999997E-3</c:v>
                </c:pt>
                <c:pt idx="518">
                  <c:v>3.2907724399999999E-3</c:v>
                </c:pt>
                <c:pt idx="519">
                  <c:v>2.5230348100000001E-2</c:v>
                </c:pt>
                <c:pt idx="520">
                  <c:v>2.4133324599999999E-2</c:v>
                </c:pt>
                <c:pt idx="521">
                  <c:v>4.1684806300000002E-2</c:v>
                </c:pt>
                <c:pt idx="522">
                  <c:v>5.0460696200000002E-2</c:v>
                </c:pt>
                <c:pt idx="523">
                  <c:v>1.5357732799999999E-2</c:v>
                </c:pt>
                <c:pt idx="524">
                  <c:v>1.42607093E-2</c:v>
                </c:pt>
                <c:pt idx="525">
                  <c:v>1.53574347E-2</c:v>
                </c:pt>
                <c:pt idx="526">
                  <c:v>5.4848194100000002E-3</c:v>
                </c:pt>
                <c:pt idx="527">
                  <c:v>2.4133622600000001E-2</c:v>
                </c:pt>
                <c:pt idx="528">
                  <c:v>3.1812190999999997E-2</c:v>
                </c:pt>
                <c:pt idx="529">
                  <c:v>1.2066662299999999E-2</c:v>
                </c:pt>
                <c:pt idx="530">
                  <c:v>3.9491057400000001E-2</c:v>
                </c:pt>
                <c:pt idx="531">
                  <c:v>6.3624381999999993E-2</c:v>
                </c:pt>
                <c:pt idx="532">
                  <c:v>4.3878853299999999E-2</c:v>
                </c:pt>
                <c:pt idx="533">
                  <c:v>4.0587782900000001E-2</c:v>
                </c:pt>
                <c:pt idx="534">
                  <c:v>3.6200284999999999E-2</c:v>
                </c:pt>
                <c:pt idx="535">
                  <c:v>1.31636858E-2</c:v>
                </c:pt>
                <c:pt idx="536">
                  <c:v>3.1812041999999999E-2</c:v>
                </c:pt>
                <c:pt idx="537">
                  <c:v>0.47169819499999999</c:v>
                </c:pt>
                <c:pt idx="538">
                  <c:v>0.45085564299999997</c:v>
                </c:pt>
                <c:pt idx="539">
                  <c:v>1.42607093E-2</c:v>
                </c:pt>
                <c:pt idx="540">
                  <c:v>2.3036450100000001E-2</c:v>
                </c:pt>
                <c:pt idx="541">
                  <c:v>6.5818280000000007E-2</c:v>
                </c:pt>
                <c:pt idx="542">
                  <c:v>8.8854730100000001E-2</c:v>
                </c:pt>
                <c:pt idx="543">
                  <c:v>4.0587931899999999E-2</c:v>
                </c:pt>
                <c:pt idx="544">
                  <c:v>8.7758898699999994E-3</c:v>
                </c:pt>
                <c:pt idx="545">
                  <c:v>1.31636858E-2</c:v>
                </c:pt>
                <c:pt idx="546">
                  <c:v>9.8727643500000004E-3</c:v>
                </c:pt>
                <c:pt idx="547">
                  <c:v>8.7758898699999994E-3</c:v>
                </c:pt>
                <c:pt idx="548">
                  <c:v>6.5818428999999999E-3</c:v>
                </c:pt>
                <c:pt idx="549">
                  <c:v>8.7757408600000007E-3</c:v>
                </c:pt>
                <c:pt idx="550">
                  <c:v>8.7757408600000007E-3</c:v>
                </c:pt>
                <c:pt idx="551">
                  <c:v>7.6787173700000001E-3</c:v>
                </c:pt>
                <c:pt idx="552">
                  <c:v>8.7757408600000007E-3</c:v>
                </c:pt>
                <c:pt idx="553">
                  <c:v>1.9745528700000001E-2</c:v>
                </c:pt>
                <c:pt idx="554">
                  <c:v>2.5230348100000001E-2</c:v>
                </c:pt>
                <c:pt idx="555">
                  <c:v>1.6454607199999999E-2</c:v>
                </c:pt>
                <c:pt idx="556">
                  <c:v>8.7757408600000007E-3</c:v>
                </c:pt>
                <c:pt idx="557">
                  <c:v>8.7757408600000007E-3</c:v>
                </c:pt>
                <c:pt idx="558">
                  <c:v>1.6454607199999999E-2</c:v>
                </c:pt>
                <c:pt idx="559">
                  <c:v>1.31636858E-2</c:v>
                </c:pt>
                <c:pt idx="560">
                  <c:v>7.6788663899999996E-3</c:v>
                </c:pt>
                <c:pt idx="561">
                  <c:v>1.42607093E-2</c:v>
                </c:pt>
                <c:pt idx="562">
                  <c:v>1.9745528700000001E-2</c:v>
                </c:pt>
                <c:pt idx="563">
                  <c:v>1.53575838E-2</c:v>
                </c:pt>
                <c:pt idx="564">
                  <c:v>5.4848194100000002E-3</c:v>
                </c:pt>
                <c:pt idx="565">
                  <c:v>3.29092145E-3</c:v>
                </c:pt>
                <c:pt idx="566">
                  <c:v>5.4848194100000002E-3</c:v>
                </c:pt>
                <c:pt idx="567">
                  <c:v>3.29092145E-3</c:v>
                </c:pt>
                <c:pt idx="568">
                  <c:v>2.1940469699999999E-3</c:v>
                </c:pt>
                <c:pt idx="569">
                  <c:v>6.5818428999999999E-3</c:v>
                </c:pt>
                <c:pt idx="570">
                  <c:v>1.4260560300000001E-2</c:v>
                </c:pt>
                <c:pt idx="571">
                  <c:v>1.2066662299999999E-2</c:v>
                </c:pt>
                <c:pt idx="572">
                  <c:v>1.7551630700000001E-2</c:v>
                </c:pt>
                <c:pt idx="573">
                  <c:v>2.08425522E-2</c:v>
                </c:pt>
                <c:pt idx="574">
                  <c:v>2.5230348100000001E-2</c:v>
                </c:pt>
                <c:pt idx="575">
                  <c:v>1.9745379699999999E-2</c:v>
                </c:pt>
                <c:pt idx="576">
                  <c:v>2.1938979599999998E-3</c:v>
                </c:pt>
                <c:pt idx="577">
                  <c:v>8.7758898699999994E-3</c:v>
                </c:pt>
                <c:pt idx="578">
                  <c:v>1.53575838E-2</c:v>
                </c:pt>
                <c:pt idx="579">
                  <c:v>1.0969638800000001E-2</c:v>
                </c:pt>
                <c:pt idx="580">
                  <c:v>6.5818428999999999E-3</c:v>
                </c:pt>
                <c:pt idx="581">
                  <c:v>9.8727643500000004E-3</c:v>
                </c:pt>
                <c:pt idx="582">
                  <c:v>1.6454607199999999E-2</c:v>
                </c:pt>
                <c:pt idx="583">
                  <c:v>1.53575838E-2</c:v>
                </c:pt>
                <c:pt idx="584">
                  <c:v>8.7757408600000007E-3</c:v>
                </c:pt>
                <c:pt idx="585">
                  <c:v>3.29092145E-3</c:v>
                </c:pt>
                <c:pt idx="586">
                  <c:v>0</c:v>
                </c:pt>
                <c:pt idx="587">
                  <c:v>2.1940469699999999E-3</c:v>
                </c:pt>
                <c:pt idx="588">
                  <c:v>4.3879449400000001E-3</c:v>
                </c:pt>
                <c:pt idx="589">
                  <c:v>8.7757408600000007E-3</c:v>
                </c:pt>
                <c:pt idx="590">
                  <c:v>1.0969638800000001E-2</c:v>
                </c:pt>
                <c:pt idx="591">
                  <c:v>1.31636858E-2</c:v>
                </c:pt>
                <c:pt idx="592">
                  <c:v>2.1939575699999998E-2</c:v>
                </c:pt>
                <c:pt idx="593">
                  <c:v>1.8648505199999998E-2</c:v>
                </c:pt>
                <c:pt idx="594">
                  <c:v>1.75514817E-2</c:v>
                </c:pt>
                <c:pt idx="595">
                  <c:v>0.118473023</c:v>
                </c:pt>
                <c:pt idx="596">
                  <c:v>0.107503235</c:v>
                </c:pt>
                <c:pt idx="597">
                  <c:v>1.4260560300000001E-2</c:v>
                </c:pt>
                <c:pt idx="598">
                  <c:v>1.31636858E-2</c:v>
                </c:pt>
                <c:pt idx="599">
                  <c:v>1.0970234899999999E-3</c:v>
                </c:pt>
                <c:pt idx="600">
                  <c:v>1.09697878E-2</c:v>
                </c:pt>
                <c:pt idx="601">
                  <c:v>1.31636858E-2</c:v>
                </c:pt>
                <c:pt idx="602">
                  <c:v>4.3879449400000001E-3</c:v>
                </c:pt>
                <c:pt idx="603">
                  <c:v>6.5818428999999999E-3</c:v>
                </c:pt>
                <c:pt idx="604">
                  <c:v>1.9745379699999999E-2</c:v>
                </c:pt>
                <c:pt idx="605">
                  <c:v>2.19394267E-2</c:v>
                </c:pt>
                <c:pt idx="606">
                  <c:v>1.5357732799999999E-2</c:v>
                </c:pt>
                <c:pt idx="607">
                  <c:v>9.8727643500000004E-3</c:v>
                </c:pt>
                <c:pt idx="608">
                  <c:v>1.2066662299999999E-2</c:v>
                </c:pt>
                <c:pt idx="609">
                  <c:v>1.8648505199999998E-2</c:v>
                </c:pt>
                <c:pt idx="610">
                  <c:v>8.7757408600000007E-3</c:v>
                </c:pt>
                <c:pt idx="611">
                  <c:v>5.4848194100000002E-3</c:v>
                </c:pt>
                <c:pt idx="612">
                  <c:v>2.3036450100000001E-2</c:v>
                </c:pt>
                <c:pt idx="613">
                  <c:v>3.6200135899999999E-2</c:v>
                </c:pt>
                <c:pt idx="614">
                  <c:v>1.9745528700000001E-2</c:v>
                </c:pt>
                <c:pt idx="615">
                  <c:v>1.7551630700000001E-2</c:v>
                </c:pt>
                <c:pt idx="616">
                  <c:v>1.8648505199999998E-2</c:v>
                </c:pt>
                <c:pt idx="617">
                  <c:v>2.0842403200000002E-2</c:v>
                </c:pt>
                <c:pt idx="618">
                  <c:v>3.6200135899999999E-2</c:v>
                </c:pt>
                <c:pt idx="619">
                  <c:v>5.81395626E-2</c:v>
                </c:pt>
                <c:pt idx="620">
                  <c:v>4.1684806300000002E-2</c:v>
                </c:pt>
                <c:pt idx="621">
                  <c:v>2.1938979599999998E-3</c:v>
                </c:pt>
                <c:pt idx="622">
                  <c:v>2.08425522E-2</c:v>
                </c:pt>
                <c:pt idx="623">
                  <c:v>0.403685868</c:v>
                </c:pt>
                <c:pt idx="624">
                  <c:v>0.39271608000000002</c:v>
                </c:pt>
                <c:pt idx="625">
                  <c:v>2.3036375599999999E-2</c:v>
                </c:pt>
                <c:pt idx="626">
                  <c:v>1.42606348E-2</c:v>
                </c:pt>
                <c:pt idx="627">
                  <c:v>0</c:v>
                </c:pt>
                <c:pt idx="628">
                  <c:v>0</c:v>
                </c:pt>
                <c:pt idx="629">
                  <c:v>3.29092145E-3</c:v>
                </c:pt>
                <c:pt idx="630">
                  <c:v>3.8394033899999999E-2</c:v>
                </c:pt>
                <c:pt idx="631">
                  <c:v>3.7297084899999999E-2</c:v>
                </c:pt>
                <c:pt idx="632">
                  <c:v>1.09697133E-2</c:v>
                </c:pt>
                <c:pt idx="633">
                  <c:v>4.4975876800000002E-2</c:v>
                </c:pt>
                <c:pt idx="634">
                  <c:v>5.70426136E-2</c:v>
                </c:pt>
                <c:pt idx="635">
                  <c:v>2.0842477700000001E-2</c:v>
                </c:pt>
                <c:pt idx="636">
                  <c:v>0</c:v>
                </c:pt>
                <c:pt idx="637">
                  <c:v>1.09697133E-2</c:v>
                </c:pt>
                <c:pt idx="638">
                  <c:v>1.09697133E-2</c:v>
                </c:pt>
                <c:pt idx="639">
                  <c:v>0</c:v>
                </c:pt>
                <c:pt idx="640">
                  <c:v>0</c:v>
                </c:pt>
                <c:pt idx="641">
                  <c:v>0</c:v>
                </c:pt>
                <c:pt idx="642">
                  <c:v>0</c:v>
                </c:pt>
                <c:pt idx="643">
                  <c:v>0</c:v>
                </c:pt>
                <c:pt idx="644">
                  <c:v>0.73826235500000004</c:v>
                </c:pt>
                <c:pt idx="645">
                  <c:v>0.73826235500000004</c:v>
                </c:pt>
                <c:pt idx="646">
                  <c:v>0</c:v>
                </c:pt>
                <c:pt idx="647">
                  <c:v>0</c:v>
                </c:pt>
                <c:pt idx="648">
                  <c:v>0</c:v>
                </c:pt>
                <c:pt idx="649">
                  <c:v>0</c:v>
                </c:pt>
                <c:pt idx="650">
                  <c:v>0</c:v>
                </c:pt>
                <c:pt idx="651">
                  <c:v>0</c:v>
                </c:pt>
                <c:pt idx="652">
                  <c:v>0</c:v>
                </c:pt>
                <c:pt idx="653">
                  <c:v>0</c:v>
                </c:pt>
                <c:pt idx="654">
                  <c:v>0</c:v>
                </c:pt>
                <c:pt idx="655">
                  <c:v>0</c:v>
                </c:pt>
                <c:pt idx="656">
                  <c:v>0</c:v>
                </c:pt>
                <c:pt idx="657">
                  <c:v>0</c:v>
                </c:pt>
              </c:numCache>
            </c:numRef>
          </c:yVal>
          <c:smooth val="1"/>
          <c:extLst>
            <c:ext xmlns:c16="http://schemas.microsoft.com/office/drawing/2014/chart" uri="{C3380CC4-5D6E-409C-BE32-E72D297353CC}">
              <c16:uniqueId val="{00000001-EA16-3240-A1AA-A5D4DB1CAF82}"/>
            </c:ext>
          </c:extLst>
        </c:ser>
        <c:ser>
          <c:idx val="3"/>
          <c:order val="3"/>
          <c:tx>
            <c:v>C400</c:v>
          </c:tx>
          <c:spPr>
            <a:ln w="19050" cap="rnd">
              <a:solidFill>
                <a:srgbClr val="D883FF"/>
              </a:solidFill>
              <a:round/>
            </a:ln>
            <a:effectLst/>
          </c:spPr>
          <c:marker>
            <c:symbol val="none"/>
          </c:marker>
          <c:xVal>
            <c:numRef>
              <c:f>Total_PSD!$B$5:$B$602</c:f>
              <c:numCache>
                <c:formatCode>0.00</c:formatCode>
                <c:ptCount val="598"/>
                <c:pt idx="0">
                  <c:v>2.50000004E-2</c:v>
                </c:pt>
                <c:pt idx="1">
                  <c:v>7.5000002999999996E-2</c:v>
                </c:pt>
                <c:pt idx="2">
                  <c:v>0.125</c:v>
                </c:pt>
                <c:pt idx="3">
                  <c:v>0.17499999699999999</c:v>
                </c:pt>
                <c:pt idx="4">
                  <c:v>0.22499999400000001</c:v>
                </c:pt>
                <c:pt idx="5">
                  <c:v>0.27500000600000002</c:v>
                </c:pt>
                <c:pt idx="6">
                  <c:v>0.32499998800000002</c:v>
                </c:pt>
                <c:pt idx="7">
                  <c:v>0.375</c:v>
                </c:pt>
                <c:pt idx="8">
                  <c:v>0.42500001199999998</c:v>
                </c:pt>
                <c:pt idx="9">
                  <c:v>0.47499999399999998</c:v>
                </c:pt>
                <c:pt idx="10">
                  <c:v>0.525000036</c:v>
                </c:pt>
                <c:pt idx="11">
                  <c:v>0.57500004800000004</c:v>
                </c:pt>
                <c:pt idx="12">
                  <c:v>0.62500005999999997</c:v>
                </c:pt>
                <c:pt idx="13">
                  <c:v>0.67500001200000004</c:v>
                </c:pt>
                <c:pt idx="14">
                  <c:v>0.72500002399999997</c:v>
                </c:pt>
                <c:pt idx="15">
                  <c:v>0.775000036</c:v>
                </c:pt>
                <c:pt idx="16">
                  <c:v>0.82500004800000004</c:v>
                </c:pt>
                <c:pt idx="17">
                  <c:v>0.87500005999999997</c:v>
                </c:pt>
                <c:pt idx="18">
                  <c:v>0.92500001200000004</c:v>
                </c:pt>
                <c:pt idx="19">
                  <c:v>0.97500002399999997</c:v>
                </c:pt>
                <c:pt idx="20">
                  <c:v>1.0250001</c:v>
                </c:pt>
                <c:pt idx="21">
                  <c:v>1.0750000500000001</c:v>
                </c:pt>
                <c:pt idx="22">
                  <c:v>1.125</c:v>
                </c:pt>
                <c:pt idx="23">
                  <c:v>1.1750000700000001</c:v>
                </c:pt>
                <c:pt idx="24">
                  <c:v>1.22500002</c:v>
                </c:pt>
                <c:pt idx="25">
                  <c:v>1.2750001</c:v>
                </c:pt>
                <c:pt idx="26">
                  <c:v>1.3250000500000001</c:v>
                </c:pt>
                <c:pt idx="27">
                  <c:v>1.375</c:v>
                </c:pt>
                <c:pt idx="28">
                  <c:v>1.4250000700000001</c:v>
                </c:pt>
                <c:pt idx="29">
                  <c:v>1.47500002</c:v>
                </c:pt>
                <c:pt idx="30">
                  <c:v>1.5250001</c:v>
                </c:pt>
                <c:pt idx="31">
                  <c:v>1.5750000500000001</c:v>
                </c:pt>
                <c:pt idx="32">
                  <c:v>1.625</c:v>
                </c:pt>
                <c:pt idx="33">
                  <c:v>1.6750000700000001</c:v>
                </c:pt>
                <c:pt idx="34">
                  <c:v>1.72500002</c:v>
                </c:pt>
                <c:pt idx="35">
                  <c:v>1.7750001</c:v>
                </c:pt>
                <c:pt idx="36">
                  <c:v>1.8250000500000001</c:v>
                </c:pt>
                <c:pt idx="37">
                  <c:v>1.875</c:v>
                </c:pt>
                <c:pt idx="38">
                  <c:v>1.9250000700000001</c:v>
                </c:pt>
                <c:pt idx="39">
                  <c:v>1.97500002</c:v>
                </c:pt>
                <c:pt idx="40">
                  <c:v>2.0249998599999999</c:v>
                </c:pt>
                <c:pt idx="41">
                  <c:v>2.0750000499999999</c:v>
                </c:pt>
                <c:pt idx="42">
                  <c:v>2.125</c:v>
                </c:pt>
                <c:pt idx="43">
                  <c:v>2.1749999500000001</c:v>
                </c:pt>
                <c:pt idx="44">
                  <c:v>2.2249998999999998</c:v>
                </c:pt>
                <c:pt idx="45">
                  <c:v>2.2749998599999999</c:v>
                </c:pt>
                <c:pt idx="46">
                  <c:v>2.3250000499999999</c:v>
                </c:pt>
                <c:pt idx="47">
                  <c:v>2.375</c:v>
                </c:pt>
                <c:pt idx="48">
                  <c:v>2.4249999500000001</c:v>
                </c:pt>
                <c:pt idx="49">
                  <c:v>2.4749998999999998</c:v>
                </c:pt>
                <c:pt idx="50">
                  <c:v>2.5249998599999999</c:v>
                </c:pt>
                <c:pt idx="51">
                  <c:v>2.5750000499999999</c:v>
                </c:pt>
                <c:pt idx="52">
                  <c:v>2.625</c:v>
                </c:pt>
                <c:pt idx="53">
                  <c:v>2.6749999500000001</c:v>
                </c:pt>
                <c:pt idx="54">
                  <c:v>2.7249998999999998</c:v>
                </c:pt>
                <c:pt idx="55">
                  <c:v>2.7749998599999999</c:v>
                </c:pt>
                <c:pt idx="56">
                  <c:v>2.8250000499999999</c:v>
                </c:pt>
                <c:pt idx="57">
                  <c:v>2.875</c:v>
                </c:pt>
                <c:pt idx="58">
                  <c:v>2.9249999500000001</c:v>
                </c:pt>
                <c:pt idx="59">
                  <c:v>2.9749998999999998</c:v>
                </c:pt>
                <c:pt idx="60">
                  <c:v>3.0249998599999999</c:v>
                </c:pt>
                <c:pt idx="61">
                  <c:v>3.0750000499999999</c:v>
                </c:pt>
                <c:pt idx="62">
                  <c:v>3.125</c:v>
                </c:pt>
                <c:pt idx="63">
                  <c:v>3.1749999500000001</c:v>
                </c:pt>
                <c:pt idx="64">
                  <c:v>3.2249998999999998</c:v>
                </c:pt>
                <c:pt idx="65">
                  <c:v>3.2749998599999999</c:v>
                </c:pt>
                <c:pt idx="66">
                  <c:v>3.3250000499999999</c:v>
                </c:pt>
                <c:pt idx="67">
                  <c:v>3.375</c:v>
                </c:pt>
                <c:pt idx="68">
                  <c:v>3.4249999500000001</c:v>
                </c:pt>
                <c:pt idx="69">
                  <c:v>3.4749998999999998</c:v>
                </c:pt>
                <c:pt idx="70">
                  <c:v>3.5249998599999999</c:v>
                </c:pt>
                <c:pt idx="71">
                  <c:v>3.5750000499999999</c:v>
                </c:pt>
                <c:pt idx="72">
                  <c:v>3.625</c:v>
                </c:pt>
                <c:pt idx="73">
                  <c:v>3.6749999500000001</c:v>
                </c:pt>
                <c:pt idx="74">
                  <c:v>3.7249998999999998</c:v>
                </c:pt>
                <c:pt idx="75">
                  <c:v>3.7749998599999999</c:v>
                </c:pt>
                <c:pt idx="76">
                  <c:v>3.8250000499999999</c:v>
                </c:pt>
                <c:pt idx="77">
                  <c:v>3.875</c:v>
                </c:pt>
                <c:pt idx="78">
                  <c:v>3.9249999500000001</c:v>
                </c:pt>
                <c:pt idx="79">
                  <c:v>3.9749998999999998</c:v>
                </c:pt>
                <c:pt idx="80">
                  <c:v>4.0250000999999997</c:v>
                </c:pt>
                <c:pt idx="81">
                  <c:v>4.0749998099999996</c:v>
                </c:pt>
                <c:pt idx="82">
                  <c:v>4.125</c:v>
                </c:pt>
                <c:pt idx="83">
                  <c:v>4.1750001900000004</c:v>
                </c:pt>
                <c:pt idx="84">
                  <c:v>4.2249999000000003</c:v>
                </c:pt>
                <c:pt idx="85">
                  <c:v>4.2750000999999997</c:v>
                </c:pt>
                <c:pt idx="86">
                  <c:v>4.3249998099999996</c:v>
                </c:pt>
                <c:pt idx="87">
                  <c:v>4.375</c:v>
                </c:pt>
                <c:pt idx="88">
                  <c:v>4.4250001900000004</c:v>
                </c:pt>
                <c:pt idx="89">
                  <c:v>4.4749999000000003</c:v>
                </c:pt>
                <c:pt idx="90">
                  <c:v>4.5250000999999997</c:v>
                </c:pt>
                <c:pt idx="91">
                  <c:v>4.5749998099999996</c:v>
                </c:pt>
                <c:pt idx="92">
                  <c:v>4.625</c:v>
                </c:pt>
                <c:pt idx="93">
                  <c:v>4.6750001900000004</c:v>
                </c:pt>
                <c:pt idx="94">
                  <c:v>4.7249999000000003</c:v>
                </c:pt>
                <c:pt idx="95">
                  <c:v>4.7750000999999997</c:v>
                </c:pt>
                <c:pt idx="96">
                  <c:v>4.8249998099999996</c:v>
                </c:pt>
                <c:pt idx="97">
                  <c:v>4.875</c:v>
                </c:pt>
                <c:pt idx="98">
                  <c:v>4.9250001900000004</c:v>
                </c:pt>
                <c:pt idx="99">
                  <c:v>4.9749999000000003</c:v>
                </c:pt>
                <c:pt idx="100">
                  <c:v>5.0250000999999997</c:v>
                </c:pt>
                <c:pt idx="101">
                  <c:v>5.0749998099999996</c:v>
                </c:pt>
                <c:pt idx="102">
                  <c:v>5.125</c:v>
                </c:pt>
                <c:pt idx="103">
                  <c:v>5.1750001900000004</c:v>
                </c:pt>
                <c:pt idx="104">
                  <c:v>5.2249999000000003</c:v>
                </c:pt>
                <c:pt idx="105">
                  <c:v>5.2750000999999997</c:v>
                </c:pt>
                <c:pt idx="106">
                  <c:v>5.3249998099999996</c:v>
                </c:pt>
                <c:pt idx="107">
                  <c:v>5.375</c:v>
                </c:pt>
                <c:pt idx="108">
                  <c:v>5.4250001900000004</c:v>
                </c:pt>
                <c:pt idx="109">
                  <c:v>5.4749999000000003</c:v>
                </c:pt>
                <c:pt idx="110">
                  <c:v>5.5250000999999997</c:v>
                </c:pt>
                <c:pt idx="111">
                  <c:v>5.5749998099999996</c:v>
                </c:pt>
                <c:pt idx="112">
                  <c:v>5.625</c:v>
                </c:pt>
                <c:pt idx="113">
                  <c:v>5.6750001900000004</c:v>
                </c:pt>
                <c:pt idx="114">
                  <c:v>5.7249999000000003</c:v>
                </c:pt>
                <c:pt idx="115">
                  <c:v>5.7750000999999997</c:v>
                </c:pt>
                <c:pt idx="116">
                  <c:v>5.8249998099999996</c:v>
                </c:pt>
                <c:pt idx="117">
                  <c:v>5.875</c:v>
                </c:pt>
                <c:pt idx="118">
                  <c:v>5.9250001900000004</c:v>
                </c:pt>
                <c:pt idx="119">
                  <c:v>5.9749999000000003</c:v>
                </c:pt>
                <c:pt idx="120">
                  <c:v>6.0250000999999997</c:v>
                </c:pt>
                <c:pt idx="121">
                  <c:v>6.0749998099999996</c:v>
                </c:pt>
                <c:pt idx="122">
                  <c:v>6.125</c:v>
                </c:pt>
                <c:pt idx="123">
                  <c:v>6.1750001900000004</c:v>
                </c:pt>
                <c:pt idx="124">
                  <c:v>6.2249999000000003</c:v>
                </c:pt>
                <c:pt idx="125">
                  <c:v>6.2750000999999997</c:v>
                </c:pt>
                <c:pt idx="126">
                  <c:v>6.3249998099999996</c:v>
                </c:pt>
                <c:pt idx="127">
                  <c:v>6.375</c:v>
                </c:pt>
                <c:pt idx="128">
                  <c:v>6.4250001900000004</c:v>
                </c:pt>
                <c:pt idx="129">
                  <c:v>6.4749999000000003</c:v>
                </c:pt>
                <c:pt idx="130">
                  <c:v>6.5250000999999997</c:v>
                </c:pt>
                <c:pt idx="131">
                  <c:v>6.5749998099999996</c:v>
                </c:pt>
                <c:pt idx="132">
                  <c:v>6.625</c:v>
                </c:pt>
                <c:pt idx="133">
                  <c:v>6.6750001900000004</c:v>
                </c:pt>
                <c:pt idx="134">
                  <c:v>6.7249999000000003</c:v>
                </c:pt>
                <c:pt idx="135">
                  <c:v>6.7750000999999997</c:v>
                </c:pt>
                <c:pt idx="136">
                  <c:v>6.8249998099999996</c:v>
                </c:pt>
                <c:pt idx="137">
                  <c:v>6.875</c:v>
                </c:pt>
                <c:pt idx="138">
                  <c:v>6.9250001900000004</c:v>
                </c:pt>
                <c:pt idx="139">
                  <c:v>6.9749999000000003</c:v>
                </c:pt>
                <c:pt idx="140">
                  <c:v>7.0250000999999997</c:v>
                </c:pt>
                <c:pt idx="141">
                  <c:v>7.0749998099999996</c:v>
                </c:pt>
                <c:pt idx="142">
                  <c:v>7.125</c:v>
                </c:pt>
                <c:pt idx="143">
                  <c:v>7.1750001900000004</c:v>
                </c:pt>
                <c:pt idx="144">
                  <c:v>7.2249999000000003</c:v>
                </c:pt>
                <c:pt idx="145">
                  <c:v>7.2750000999999997</c:v>
                </c:pt>
                <c:pt idx="146">
                  <c:v>7.3249998099999996</c:v>
                </c:pt>
                <c:pt idx="147">
                  <c:v>7.375</c:v>
                </c:pt>
                <c:pt idx="148">
                  <c:v>7.4250001900000004</c:v>
                </c:pt>
                <c:pt idx="149">
                  <c:v>7.4749999000000003</c:v>
                </c:pt>
                <c:pt idx="150">
                  <c:v>7.5250000999999997</c:v>
                </c:pt>
                <c:pt idx="151">
                  <c:v>7.5749998099999996</c:v>
                </c:pt>
                <c:pt idx="152">
                  <c:v>7.625</c:v>
                </c:pt>
                <c:pt idx="153">
                  <c:v>7.6750001900000004</c:v>
                </c:pt>
                <c:pt idx="154">
                  <c:v>7.7249999000000003</c:v>
                </c:pt>
                <c:pt idx="155">
                  <c:v>7.7750000999999997</c:v>
                </c:pt>
                <c:pt idx="156">
                  <c:v>7.8249998099999996</c:v>
                </c:pt>
                <c:pt idx="157">
                  <c:v>7.875</c:v>
                </c:pt>
                <c:pt idx="158">
                  <c:v>7.9250001900000004</c:v>
                </c:pt>
                <c:pt idx="159">
                  <c:v>7.9749999000000003</c:v>
                </c:pt>
                <c:pt idx="160">
                  <c:v>8.0250005699999996</c:v>
                </c:pt>
                <c:pt idx="161">
                  <c:v>8.07500076</c:v>
                </c:pt>
                <c:pt idx="162">
                  <c:v>8.1250009500000004</c:v>
                </c:pt>
                <c:pt idx="163">
                  <c:v>8.1750001900000004</c:v>
                </c:pt>
                <c:pt idx="164">
                  <c:v>8.2250003800000009</c:v>
                </c:pt>
                <c:pt idx="165">
                  <c:v>8.2750005699999996</c:v>
                </c:pt>
                <c:pt idx="166">
                  <c:v>8.32500076</c:v>
                </c:pt>
                <c:pt idx="167">
                  <c:v>8.3750009500000004</c:v>
                </c:pt>
                <c:pt idx="168">
                  <c:v>8.4250001900000004</c:v>
                </c:pt>
                <c:pt idx="169">
                  <c:v>8.4750003800000009</c:v>
                </c:pt>
                <c:pt idx="170">
                  <c:v>8.5250005699999996</c:v>
                </c:pt>
                <c:pt idx="171">
                  <c:v>8.57500076</c:v>
                </c:pt>
                <c:pt idx="172">
                  <c:v>8.6250009500000004</c:v>
                </c:pt>
                <c:pt idx="173">
                  <c:v>8.6750001900000004</c:v>
                </c:pt>
                <c:pt idx="174">
                  <c:v>8.7250003800000009</c:v>
                </c:pt>
                <c:pt idx="175">
                  <c:v>8.7750005699999996</c:v>
                </c:pt>
                <c:pt idx="176">
                  <c:v>8.82500076</c:v>
                </c:pt>
                <c:pt idx="177">
                  <c:v>8.8750009500000004</c:v>
                </c:pt>
                <c:pt idx="178">
                  <c:v>8.9250001900000004</c:v>
                </c:pt>
                <c:pt idx="179">
                  <c:v>8.9750003800000009</c:v>
                </c:pt>
                <c:pt idx="180">
                  <c:v>9.0250005699999996</c:v>
                </c:pt>
                <c:pt idx="181">
                  <c:v>9.07500076</c:v>
                </c:pt>
                <c:pt idx="182">
                  <c:v>9.1250009500000004</c:v>
                </c:pt>
                <c:pt idx="183">
                  <c:v>9.1750001900000004</c:v>
                </c:pt>
                <c:pt idx="184">
                  <c:v>9.2250003800000009</c:v>
                </c:pt>
                <c:pt idx="185">
                  <c:v>9.2750005699999996</c:v>
                </c:pt>
                <c:pt idx="186">
                  <c:v>9.32500076</c:v>
                </c:pt>
                <c:pt idx="187">
                  <c:v>9.3750009500000004</c:v>
                </c:pt>
                <c:pt idx="188">
                  <c:v>9.4250001900000004</c:v>
                </c:pt>
                <c:pt idx="189">
                  <c:v>9.4750003800000009</c:v>
                </c:pt>
                <c:pt idx="190">
                  <c:v>9.5250005699999996</c:v>
                </c:pt>
                <c:pt idx="191">
                  <c:v>9.57500076</c:v>
                </c:pt>
                <c:pt idx="192">
                  <c:v>9.6250009500000004</c:v>
                </c:pt>
                <c:pt idx="193">
                  <c:v>9.6750001900000004</c:v>
                </c:pt>
                <c:pt idx="194">
                  <c:v>9.7250003800000009</c:v>
                </c:pt>
                <c:pt idx="195">
                  <c:v>9.7750005699999996</c:v>
                </c:pt>
                <c:pt idx="196">
                  <c:v>9.82500076</c:v>
                </c:pt>
                <c:pt idx="197">
                  <c:v>9.8750009500000004</c:v>
                </c:pt>
                <c:pt idx="198">
                  <c:v>9.9250001900000004</c:v>
                </c:pt>
                <c:pt idx="199">
                  <c:v>9.9750003800000009</c:v>
                </c:pt>
                <c:pt idx="200">
                  <c:v>10.0250006</c:v>
                </c:pt>
                <c:pt idx="201">
                  <c:v>10.0750008</c:v>
                </c:pt>
                <c:pt idx="202">
                  <c:v>10.125000999999999</c:v>
                </c:pt>
                <c:pt idx="203">
                  <c:v>10.175000199999999</c:v>
                </c:pt>
                <c:pt idx="204">
                  <c:v>10.225000400000001</c:v>
                </c:pt>
                <c:pt idx="205">
                  <c:v>10.2750006</c:v>
                </c:pt>
                <c:pt idx="206">
                  <c:v>10.3250008</c:v>
                </c:pt>
                <c:pt idx="207">
                  <c:v>10.375000999999999</c:v>
                </c:pt>
                <c:pt idx="208">
                  <c:v>10.425000199999999</c:v>
                </c:pt>
                <c:pt idx="209">
                  <c:v>10.475000400000001</c:v>
                </c:pt>
                <c:pt idx="210">
                  <c:v>10.5250006</c:v>
                </c:pt>
                <c:pt idx="211">
                  <c:v>10.5750008</c:v>
                </c:pt>
                <c:pt idx="212">
                  <c:v>10.625000999999999</c:v>
                </c:pt>
                <c:pt idx="213">
                  <c:v>10.675000199999999</c:v>
                </c:pt>
                <c:pt idx="214">
                  <c:v>10.725000400000001</c:v>
                </c:pt>
                <c:pt idx="215">
                  <c:v>10.7750006</c:v>
                </c:pt>
                <c:pt idx="216">
                  <c:v>10.8250008</c:v>
                </c:pt>
                <c:pt idx="217">
                  <c:v>10.875000999999999</c:v>
                </c:pt>
                <c:pt idx="218">
                  <c:v>10.925000199999999</c:v>
                </c:pt>
                <c:pt idx="219">
                  <c:v>10.975000400000001</c:v>
                </c:pt>
                <c:pt idx="220">
                  <c:v>11.0250006</c:v>
                </c:pt>
                <c:pt idx="221">
                  <c:v>11.0750008</c:v>
                </c:pt>
                <c:pt idx="222">
                  <c:v>11.125000999999999</c:v>
                </c:pt>
                <c:pt idx="223">
                  <c:v>11.175000199999999</c:v>
                </c:pt>
                <c:pt idx="224">
                  <c:v>11.225000400000001</c:v>
                </c:pt>
                <c:pt idx="225">
                  <c:v>11.2750006</c:v>
                </c:pt>
                <c:pt idx="226">
                  <c:v>11.3250008</c:v>
                </c:pt>
                <c:pt idx="227">
                  <c:v>11.375000999999999</c:v>
                </c:pt>
                <c:pt idx="228">
                  <c:v>11.425000199999999</c:v>
                </c:pt>
                <c:pt idx="229">
                  <c:v>11.475000400000001</c:v>
                </c:pt>
                <c:pt idx="230">
                  <c:v>11.5250006</c:v>
                </c:pt>
                <c:pt idx="231">
                  <c:v>11.5750008</c:v>
                </c:pt>
                <c:pt idx="232">
                  <c:v>11.625000999999999</c:v>
                </c:pt>
                <c:pt idx="233">
                  <c:v>11.675000199999999</c:v>
                </c:pt>
                <c:pt idx="234">
                  <c:v>11.725000400000001</c:v>
                </c:pt>
                <c:pt idx="235">
                  <c:v>11.7750006</c:v>
                </c:pt>
                <c:pt idx="236">
                  <c:v>11.8250008</c:v>
                </c:pt>
                <c:pt idx="237">
                  <c:v>11.875000999999999</c:v>
                </c:pt>
                <c:pt idx="238">
                  <c:v>11.925000199999999</c:v>
                </c:pt>
                <c:pt idx="239">
                  <c:v>11.975000400000001</c:v>
                </c:pt>
                <c:pt idx="240">
                  <c:v>12.0250006</c:v>
                </c:pt>
                <c:pt idx="241">
                  <c:v>12.0750008</c:v>
                </c:pt>
                <c:pt idx="242">
                  <c:v>12.125000999999999</c:v>
                </c:pt>
                <c:pt idx="243">
                  <c:v>12.175000199999999</c:v>
                </c:pt>
                <c:pt idx="244">
                  <c:v>12.225000400000001</c:v>
                </c:pt>
                <c:pt idx="245">
                  <c:v>12.2750006</c:v>
                </c:pt>
                <c:pt idx="246">
                  <c:v>12.3250008</c:v>
                </c:pt>
                <c:pt idx="247">
                  <c:v>12.375000999999999</c:v>
                </c:pt>
                <c:pt idx="248">
                  <c:v>12.425000199999999</c:v>
                </c:pt>
                <c:pt idx="249">
                  <c:v>12.475000400000001</c:v>
                </c:pt>
                <c:pt idx="250">
                  <c:v>12.5250006</c:v>
                </c:pt>
                <c:pt idx="251">
                  <c:v>12.5750008</c:v>
                </c:pt>
                <c:pt idx="252">
                  <c:v>12.625000999999999</c:v>
                </c:pt>
                <c:pt idx="253">
                  <c:v>12.675000199999999</c:v>
                </c:pt>
                <c:pt idx="254">
                  <c:v>12.725000400000001</c:v>
                </c:pt>
                <c:pt idx="255">
                  <c:v>12.7750006</c:v>
                </c:pt>
                <c:pt idx="256">
                  <c:v>12.8250008</c:v>
                </c:pt>
                <c:pt idx="257">
                  <c:v>12.875000999999999</c:v>
                </c:pt>
                <c:pt idx="258">
                  <c:v>12.925000199999999</c:v>
                </c:pt>
                <c:pt idx="259">
                  <c:v>12.975000400000001</c:v>
                </c:pt>
                <c:pt idx="260">
                  <c:v>13.0250006</c:v>
                </c:pt>
                <c:pt idx="261">
                  <c:v>13.0750008</c:v>
                </c:pt>
                <c:pt idx="262">
                  <c:v>13.125000999999999</c:v>
                </c:pt>
                <c:pt idx="263">
                  <c:v>13.175000199999999</c:v>
                </c:pt>
                <c:pt idx="264">
                  <c:v>13.225000400000001</c:v>
                </c:pt>
                <c:pt idx="265">
                  <c:v>13.2750006</c:v>
                </c:pt>
                <c:pt idx="266">
                  <c:v>13.3250008</c:v>
                </c:pt>
                <c:pt idx="267">
                  <c:v>13.375000999999999</c:v>
                </c:pt>
                <c:pt idx="268">
                  <c:v>13.425000199999999</c:v>
                </c:pt>
                <c:pt idx="269">
                  <c:v>13.475000400000001</c:v>
                </c:pt>
                <c:pt idx="270">
                  <c:v>13.5250006</c:v>
                </c:pt>
                <c:pt idx="271">
                  <c:v>13.5750008</c:v>
                </c:pt>
                <c:pt idx="272">
                  <c:v>13.625000999999999</c:v>
                </c:pt>
                <c:pt idx="273">
                  <c:v>13.675000199999999</c:v>
                </c:pt>
                <c:pt idx="274">
                  <c:v>13.725000400000001</c:v>
                </c:pt>
                <c:pt idx="275">
                  <c:v>13.7750006</c:v>
                </c:pt>
                <c:pt idx="276">
                  <c:v>13.8250008</c:v>
                </c:pt>
                <c:pt idx="277">
                  <c:v>13.875000999999999</c:v>
                </c:pt>
                <c:pt idx="278">
                  <c:v>13.925000199999999</c:v>
                </c:pt>
                <c:pt idx="279">
                  <c:v>13.975000400000001</c:v>
                </c:pt>
                <c:pt idx="280">
                  <c:v>14.0250006</c:v>
                </c:pt>
                <c:pt idx="281">
                  <c:v>14.0750008</c:v>
                </c:pt>
                <c:pt idx="282">
                  <c:v>14.125000999999999</c:v>
                </c:pt>
                <c:pt idx="283">
                  <c:v>14.175000199999999</c:v>
                </c:pt>
                <c:pt idx="284">
                  <c:v>14.225000400000001</c:v>
                </c:pt>
                <c:pt idx="285">
                  <c:v>14.2750006</c:v>
                </c:pt>
                <c:pt idx="286">
                  <c:v>14.3250008</c:v>
                </c:pt>
                <c:pt idx="287">
                  <c:v>14.375000999999999</c:v>
                </c:pt>
                <c:pt idx="288">
                  <c:v>14.425000199999999</c:v>
                </c:pt>
                <c:pt idx="289">
                  <c:v>14.475000400000001</c:v>
                </c:pt>
                <c:pt idx="290">
                  <c:v>14.5250006</c:v>
                </c:pt>
                <c:pt idx="291">
                  <c:v>14.5750008</c:v>
                </c:pt>
                <c:pt idx="292">
                  <c:v>14.625000999999999</c:v>
                </c:pt>
                <c:pt idx="293">
                  <c:v>14.675000199999999</c:v>
                </c:pt>
                <c:pt idx="294">
                  <c:v>14.725000400000001</c:v>
                </c:pt>
                <c:pt idx="295">
                  <c:v>14.7750006</c:v>
                </c:pt>
                <c:pt idx="296">
                  <c:v>14.8250008</c:v>
                </c:pt>
                <c:pt idx="297">
                  <c:v>14.875000999999999</c:v>
                </c:pt>
                <c:pt idx="298">
                  <c:v>14.925000199999999</c:v>
                </c:pt>
                <c:pt idx="299">
                  <c:v>14.975000400000001</c:v>
                </c:pt>
                <c:pt idx="300">
                  <c:v>15.0250006</c:v>
                </c:pt>
                <c:pt idx="301">
                  <c:v>15.0750008</c:v>
                </c:pt>
                <c:pt idx="302">
                  <c:v>15.125000999999999</c:v>
                </c:pt>
                <c:pt idx="303">
                  <c:v>15.175000199999999</c:v>
                </c:pt>
                <c:pt idx="304">
                  <c:v>15.225000400000001</c:v>
                </c:pt>
                <c:pt idx="305">
                  <c:v>15.2750006</c:v>
                </c:pt>
                <c:pt idx="306">
                  <c:v>15.3250008</c:v>
                </c:pt>
                <c:pt idx="307">
                  <c:v>15.375000999999999</c:v>
                </c:pt>
                <c:pt idx="308">
                  <c:v>15.425000199999999</c:v>
                </c:pt>
                <c:pt idx="309">
                  <c:v>15.475000400000001</c:v>
                </c:pt>
                <c:pt idx="310">
                  <c:v>15.5250006</c:v>
                </c:pt>
                <c:pt idx="311">
                  <c:v>15.5750008</c:v>
                </c:pt>
                <c:pt idx="312">
                  <c:v>15.625000999999999</c:v>
                </c:pt>
                <c:pt idx="313">
                  <c:v>15.675000199999999</c:v>
                </c:pt>
                <c:pt idx="314">
                  <c:v>15.725000400000001</c:v>
                </c:pt>
                <c:pt idx="315">
                  <c:v>15.7750006</c:v>
                </c:pt>
                <c:pt idx="316">
                  <c:v>15.8250008</c:v>
                </c:pt>
                <c:pt idx="317">
                  <c:v>15.875000999999999</c:v>
                </c:pt>
                <c:pt idx="318">
                  <c:v>15.925000199999999</c:v>
                </c:pt>
                <c:pt idx="319">
                  <c:v>15.975000400000001</c:v>
                </c:pt>
                <c:pt idx="320">
                  <c:v>16.025001499999998</c:v>
                </c:pt>
                <c:pt idx="321">
                  <c:v>16.075000800000002</c:v>
                </c:pt>
                <c:pt idx="322">
                  <c:v>16.125</c:v>
                </c:pt>
                <c:pt idx="323">
                  <c:v>16.175001099999999</c:v>
                </c:pt>
                <c:pt idx="324">
                  <c:v>16.225000399999999</c:v>
                </c:pt>
                <c:pt idx="325">
                  <c:v>16.275001499999998</c:v>
                </c:pt>
                <c:pt idx="326">
                  <c:v>16.325000800000002</c:v>
                </c:pt>
                <c:pt idx="327">
                  <c:v>16.375</c:v>
                </c:pt>
                <c:pt idx="328">
                  <c:v>16.425001099999999</c:v>
                </c:pt>
                <c:pt idx="329">
                  <c:v>16.475000399999999</c:v>
                </c:pt>
                <c:pt idx="330">
                  <c:v>16.525001499999998</c:v>
                </c:pt>
                <c:pt idx="331">
                  <c:v>16.575000800000002</c:v>
                </c:pt>
                <c:pt idx="332">
                  <c:v>16.625</c:v>
                </c:pt>
                <c:pt idx="333">
                  <c:v>16.675001099999999</c:v>
                </c:pt>
                <c:pt idx="334">
                  <c:v>16.725000399999999</c:v>
                </c:pt>
                <c:pt idx="335">
                  <c:v>16.775001499999998</c:v>
                </c:pt>
                <c:pt idx="336">
                  <c:v>16.825000800000002</c:v>
                </c:pt>
                <c:pt idx="337">
                  <c:v>16.875</c:v>
                </c:pt>
                <c:pt idx="338">
                  <c:v>16.925001099999999</c:v>
                </c:pt>
                <c:pt idx="339">
                  <c:v>16.975000399999999</c:v>
                </c:pt>
                <c:pt idx="340">
                  <c:v>17.025001499999998</c:v>
                </c:pt>
                <c:pt idx="341">
                  <c:v>17.075000800000002</c:v>
                </c:pt>
                <c:pt idx="342">
                  <c:v>17.125</c:v>
                </c:pt>
                <c:pt idx="343">
                  <c:v>17.175001099999999</c:v>
                </c:pt>
                <c:pt idx="344">
                  <c:v>17.225000399999999</c:v>
                </c:pt>
                <c:pt idx="345">
                  <c:v>17.275001499999998</c:v>
                </c:pt>
                <c:pt idx="346">
                  <c:v>17.325000800000002</c:v>
                </c:pt>
                <c:pt idx="347">
                  <c:v>17.375</c:v>
                </c:pt>
                <c:pt idx="348">
                  <c:v>17.425001099999999</c:v>
                </c:pt>
                <c:pt idx="349">
                  <c:v>17.475000399999999</c:v>
                </c:pt>
                <c:pt idx="350">
                  <c:v>17.525001499999998</c:v>
                </c:pt>
                <c:pt idx="351">
                  <c:v>17.575000800000002</c:v>
                </c:pt>
                <c:pt idx="352">
                  <c:v>17.625</c:v>
                </c:pt>
                <c:pt idx="353">
                  <c:v>17.675001099999999</c:v>
                </c:pt>
                <c:pt idx="354">
                  <c:v>17.725000399999999</c:v>
                </c:pt>
                <c:pt idx="355">
                  <c:v>17.775001499999998</c:v>
                </c:pt>
                <c:pt idx="356">
                  <c:v>17.825000800000002</c:v>
                </c:pt>
                <c:pt idx="357">
                  <c:v>17.875</c:v>
                </c:pt>
                <c:pt idx="358">
                  <c:v>17.925001099999999</c:v>
                </c:pt>
                <c:pt idx="359">
                  <c:v>17.975000399999999</c:v>
                </c:pt>
                <c:pt idx="360">
                  <c:v>18.025001499999998</c:v>
                </c:pt>
                <c:pt idx="361">
                  <c:v>18.075000800000002</c:v>
                </c:pt>
                <c:pt idx="362">
                  <c:v>18.125</c:v>
                </c:pt>
                <c:pt idx="363">
                  <c:v>18.175001099999999</c:v>
                </c:pt>
                <c:pt idx="364">
                  <c:v>18.225000399999999</c:v>
                </c:pt>
                <c:pt idx="365">
                  <c:v>18.275001499999998</c:v>
                </c:pt>
                <c:pt idx="366">
                  <c:v>18.325000800000002</c:v>
                </c:pt>
                <c:pt idx="367">
                  <c:v>18.375</c:v>
                </c:pt>
                <c:pt idx="368">
                  <c:v>18.425001099999999</c:v>
                </c:pt>
                <c:pt idx="369">
                  <c:v>18.475000399999999</c:v>
                </c:pt>
                <c:pt idx="370">
                  <c:v>18.525001499999998</c:v>
                </c:pt>
                <c:pt idx="371">
                  <c:v>18.575000800000002</c:v>
                </c:pt>
                <c:pt idx="372">
                  <c:v>18.625</c:v>
                </c:pt>
                <c:pt idx="373">
                  <c:v>18.675001099999999</c:v>
                </c:pt>
                <c:pt idx="374">
                  <c:v>18.725000399999999</c:v>
                </c:pt>
                <c:pt idx="375">
                  <c:v>18.775001499999998</c:v>
                </c:pt>
                <c:pt idx="376">
                  <c:v>18.825000800000002</c:v>
                </c:pt>
                <c:pt idx="377">
                  <c:v>18.875</c:v>
                </c:pt>
                <c:pt idx="378">
                  <c:v>18.925001099999999</c:v>
                </c:pt>
                <c:pt idx="379">
                  <c:v>18.975000399999999</c:v>
                </c:pt>
                <c:pt idx="380">
                  <c:v>19.025001499999998</c:v>
                </c:pt>
                <c:pt idx="381">
                  <c:v>19.075000800000002</c:v>
                </c:pt>
                <c:pt idx="382">
                  <c:v>19.125</c:v>
                </c:pt>
                <c:pt idx="383">
                  <c:v>19.175001099999999</c:v>
                </c:pt>
                <c:pt idx="384">
                  <c:v>19.225000399999999</c:v>
                </c:pt>
                <c:pt idx="385">
                  <c:v>19.275001499999998</c:v>
                </c:pt>
                <c:pt idx="386">
                  <c:v>19.325000800000002</c:v>
                </c:pt>
                <c:pt idx="387">
                  <c:v>19.375</c:v>
                </c:pt>
                <c:pt idx="388">
                  <c:v>19.425001099999999</c:v>
                </c:pt>
                <c:pt idx="389">
                  <c:v>19.475000399999999</c:v>
                </c:pt>
                <c:pt idx="390">
                  <c:v>19.525001499999998</c:v>
                </c:pt>
                <c:pt idx="391">
                  <c:v>19.575000800000002</c:v>
                </c:pt>
                <c:pt idx="392">
                  <c:v>19.625</c:v>
                </c:pt>
                <c:pt idx="393">
                  <c:v>19.675001099999999</c:v>
                </c:pt>
                <c:pt idx="394">
                  <c:v>19.725000399999999</c:v>
                </c:pt>
                <c:pt idx="395">
                  <c:v>19.775001499999998</c:v>
                </c:pt>
                <c:pt idx="396">
                  <c:v>19.825000800000002</c:v>
                </c:pt>
                <c:pt idx="397">
                  <c:v>19.875</c:v>
                </c:pt>
                <c:pt idx="398">
                  <c:v>19.925001099999999</c:v>
                </c:pt>
                <c:pt idx="399">
                  <c:v>19.975000399999999</c:v>
                </c:pt>
                <c:pt idx="400">
                  <c:v>20.025001499999998</c:v>
                </c:pt>
                <c:pt idx="401">
                  <c:v>20.075000800000002</c:v>
                </c:pt>
                <c:pt idx="402">
                  <c:v>20.125</c:v>
                </c:pt>
                <c:pt idx="403">
                  <c:v>20.175001099999999</c:v>
                </c:pt>
                <c:pt idx="404">
                  <c:v>20.225000399999999</c:v>
                </c:pt>
                <c:pt idx="405">
                  <c:v>20.275001499999998</c:v>
                </c:pt>
                <c:pt idx="406">
                  <c:v>20.325000800000002</c:v>
                </c:pt>
                <c:pt idx="407">
                  <c:v>20.375</c:v>
                </c:pt>
                <c:pt idx="408">
                  <c:v>20.425001099999999</c:v>
                </c:pt>
                <c:pt idx="409">
                  <c:v>20.475000399999999</c:v>
                </c:pt>
                <c:pt idx="410">
                  <c:v>20.525001499999998</c:v>
                </c:pt>
                <c:pt idx="411">
                  <c:v>20.575000800000002</c:v>
                </c:pt>
                <c:pt idx="412">
                  <c:v>20.625</c:v>
                </c:pt>
                <c:pt idx="413">
                  <c:v>20.675001099999999</c:v>
                </c:pt>
                <c:pt idx="414">
                  <c:v>20.725000399999999</c:v>
                </c:pt>
                <c:pt idx="415">
                  <c:v>20.775001499999998</c:v>
                </c:pt>
                <c:pt idx="416">
                  <c:v>20.825000800000002</c:v>
                </c:pt>
                <c:pt idx="417">
                  <c:v>20.875</c:v>
                </c:pt>
                <c:pt idx="418">
                  <c:v>20.925001099999999</c:v>
                </c:pt>
                <c:pt idx="419">
                  <c:v>20.975000399999999</c:v>
                </c:pt>
                <c:pt idx="420">
                  <c:v>21.025001499999998</c:v>
                </c:pt>
                <c:pt idx="421">
                  <c:v>21.075000800000002</c:v>
                </c:pt>
                <c:pt idx="422">
                  <c:v>21.125</c:v>
                </c:pt>
                <c:pt idx="423">
                  <c:v>21.175001099999999</c:v>
                </c:pt>
                <c:pt idx="424">
                  <c:v>21.225000399999999</c:v>
                </c:pt>
                <c:pt idx="425">
                  <c:v>21.275001499999998</c:v>
                </c:pt>
                <c:pt idx="426">
                  <c:v>21.325000800000002</c:v>
                </c:pt>
                <c:pt idx="427">
                  <c:v>21.375</c:v>
                </c:pt>
                <c:pt idx="428">
                  <c:v>21.425001099999999</c:v>
                </c:pt>
                <c:pt idx="429">
                  <c:v>21.475000399999999</c:v>
                </c:pt>
                <c:pt idx="430">
                  <c:v>21.525001499999998</c:v>
                </c:pt>
                <c:pt idx="431">
                  <c:v>21.575000800000002</c:v>
                </c:pt>
                <c:pt idx="432">
                  <c:v>21.625</c:v>
                </c:pt>
                <c:pt idx="433">
                  <c:v>21.675001099999999</c:v>
                </c:pt>
                <c:pt idx="434">
                  <c:v>21.725000399999999</c:v>
                </c:pt>
                <c:pt idx="435">
                  <c:v>21.775001499999998</c:v>
                </c:pt>
                <c:pt idx="436">
                  <c:v>21.825000800000002</c:v>
                </c:pt>
                <c:pt idx="437">
                  <c:v>21.875</c:v>
                </c:pt>
                <c:pt idx="438">
                  <c:v>21.925001099999999</c:v>
                </c:pt>
                <c:pt idx="439">
                  <c:v>21.975000399999999</c:v>
                </c:pt>
                <c:pt idx="440">
                  <c:v>22.025001499999998</c:v>
                </c:pt>
                <c:pt idx="441">
                  <c:v>22.075000800000002</c:v>
                </c:pt>
                <c:pt idx="442">
                  <c:v>22.125</c:v>
                </c:pt>
                <c:pt idx="443">
                  <c:v>22.175001099999999</c:v>
                </c:pt>
                <c:pt idx="444">
                  <c:v>22.225000399999999</c:v>
                </c:pt>
                <c:pt idx="445">
                  <c:v>22.275001499999998</c:v>
                </c:pt>
                <c:pt idx="446">
                  <c:v>22.325000800000002</c:v>
                </c:pt>
                <c:pt idx="447">
                  <c:v>22.375</c:v>
                </c:pt>
                <c:pt idx="448">
                  <c:v>22.425001099999999</c:v>
                </c:pt>
                <c:pt idx="449">
                  <c:v>22.475000399999999</c:v>
                </c:pt>
                <c:pt idx="450">
                  <c:v>22.525001499999998</c:v>
                </c:pt>
                <c:pt idx="451">
                  <c:v>22.575000800000002</c:v>
                </c:pt>
                <c:pt idx="452">
                  <c:v>22.625</c:v>
                </c:pt>
                <c:pt idx="453">
                  <c:v>22.675001099999999</c:v>
                </c:pt>
                <c:pt idx="454">
                  <c:v>22.725000399999999</c:v>
                </c:pt>
                <c:pt idx="455">
                  <c:v>22.775001499999998</c:v>
                </c:pt>
                <c:pt idx="456">
                  <c:v>22.825000800000002</c:v>
                </c:pt>
                <c:pt idx="457">
                  <c:v>22.875</c:v>
                </c:pt>
                <c:pt idx="458">
                  <c:v>22.925001099999999</c:v>
                </c:pt>
                <c:pt idx="459">
                  <c:v>22.975000399999999</c:v>
                </c:pt>
                <c:pt idx="460">
                  <c:v>23.025001499999998</c:v>
                </c:pt>
                <c:pt idx="461">
                  <c:v>23.075000800000002</c:v>
                </c:pt>
                <c:pt idx="462">
                  <c:v>23.125</c:v>
                </c:pt>
                <c:pt idx="463">
                  <c:v>23.175001099999999</c:v>
                </c:pt>
                <c:pt idx="464">
                  <c:v>23.225000399999999</c:v>
                </c:pt>
                <c:pt idx="465">
                  <c:v>23.275001499999998</c:v>
                </c:pt>
                <c:pt idx="466">
                  <c:v>23.325000800000002</c:v>
                </c:pt>
                <c:pt idx="467">
                  <c:v>23.375</c:v>
                </c:pt>
                <c:pt idx="468">
                  <c:v>23.425001099999999</c:v>
                </c:pt>
                <c:pt idx="469">
                  <c:v>23.475000399999999</c:v>
                </c:pt>
                <c:pt idx="470">
                  <c:v>23.525001499999998</c:v>
                </c:pt>
                <c:pt idx="471">
                  <c:v>23.575000800000002</c:v>
                </c:pt>
                <c:pt idx="472">
                  <c:v>23.625</c:v>
                </c:pt>
                <c:pt idx="473">
                  <c:v>23.675001099999999</c:v>
                </c:pt>
                <c:pt idx="474">
                  <c:v>23.725000399999999</c:v>
                </c:pt>
                <c:pt idx="475">
                  <c:v>23.775001499999998</c:v>
                </c:pt>
                <c:pt idx="476">
                  <c:v>23.825000800000002</c:v>
                </c:pt>
                <c:pt idx="477">
                  <c:v>23.875</c:v>
                </c:pt>
                <c:pt idx="478">
                  <c:v>23.925001099999999</c:v>
                </c:pt>
                <c:pt idx="479">
                  <c:v>23.975000399999999</c:v>
                </c:pt>
                <c:pt idx="480">
                  <c:v>24.025001499999998</c:v>
                </c:pt>
                <c:pt idx="481">
                  <c:v>24.075000800000002</c:v>
                </c:pt>
                <c:pt idx="482">
                  <c:v>24.125</c:v>
                </c:pt>
                <c:pt idx="483">
                  <c:v>24.175001099999999</c:v>
                </c:pt>
                <c:pt idx="484">
                  <c:v>24.225000399999999</c:v>
                </c:pt>
                <c:pt idx="485">
                  <c:v>24.275001499999998</c:v>
                </c:pt>
                <c:pt idx="486">
                  <c:v>24.325000800000002</c:v>
                </c:pt>
                <c:pt idx="487">
                  <c:v>24.375</c:v>
                </c:pt>
                <c:pt idx="488">
                  <c:v>24.425001099999999</c:v>
                </c:pt>
                <c:pt idx="489">
                  <c:v>24.475000399999999</c:v>
                </c:pt>
                <c:pt idx="490">
                  <c:v>24.525001499999998</c:v>
                </c:pt>
                <c:pt idx="491">
                  <c:v>24.575000800000002</c:v>
                </c:pt>
                <c:pt idx="492">
                  <c:v>24.625</c:v>
                </c:pt>
                <c:pt idx="493">
                  <c:v>24.675001099999999</c:v>
                </c:pt>
                <c:pt idx="494">
                  <c:v>24.725000399999999</c:v>
                </c:pt>
                <c:pt idx="495">
                  <c:v>24.775001499999998</c:v>
                </c:pt>
                <c:pt idx="496">
                  <c:v>24.825000800000002</c:v>
                </c:pt>
                <c:pt idx="497">
                  <c:v>24.875</c:v>
                </c:pt>
                <c:pt idx="498">
                  <c:v>24.925001099999999</c:v>
                </c:pt>
                <c:pt idx="499">
                  <c:v>24.975000399999999</c:v>
                </c:pt>
                <c:pt idx="500">
                  <c:v>25.025001499999998</c:v>
                </c:pt>
                <c:pt idx="501">
                  <c:v>25.075000800000002</c:v>
                </c:pt>
                <c:pt idx="502">
                  <c:v>25.125</c:v>
                </c:pt>
                <c:pt idx="503">
                  <c:v>25.175001099999999</c:v>
                </c:pt>
                <c:pt idx="504">
                  <c:v>25.225000399999999</c:v>
                </c:pt>
                <c:pt idx="505">
                  <c:v>25.275001499999998</c:v>
                </c:pt>
                <c:pt idx="506">
                  <c:v>25.325000800000002</c:v>
                </c:pt>
                <c:pt idx="507">
                  <c:v>25.375</c:v>
                </c:pt>
                <c:pt idx="508">
                  <c:v>25.425001099999999</c:v>
                </c:pt>
                <c:pt idx="509">
                  <c:v>25.475000399999999</c:v>
                </c:pt>
                <c:pt idx="510">
                  <c:v>25.525001499999998</c:v>
                </c:pt>
                <c:pt idx="511">
                  <c:v>25.575000800000002</c:v>
                </c:pt>
                <c:pt idx="512">
                  <c:v>25.625</c:v>
                </c:pt>
                <c:pt idx="513">
                  <c:v>25.675001099999999</c:v>
                </c:pt>
                <c:pt idx="514">
                  <c:v>25.725000399999999</c:v>
                </c:pt>
                <c:pt idx="515">
                  <c:v>25.775001499999998</c:v>
                </c:pt>
                <c:pt idx="516">
                  <c:v>25.825000800000002</c:v>
                </c:pt>
                <c:pt idx="517">
                  <c:v>25.875</c:v>
                </c:pt>
                <c:pt idx="518">
                  <c:v>25.925001099999999</c:v>
                </c:pt>
                <c:pt idx="519">
                  <c:v>25.975000399999999</c:v>
                </c:pt>
                <c:pt idx="520">
                  <c:v>26.025001499999998</c:v>
                </c:pt>
                <c:pt idx="521">
                  <c:v>26.075000800000002</c:v>
                </c:pt>
                <c:pt idx="522">
                  <c:v>26.125</c:v>
                </c:pt>
                <c:pt idx="523">
                  <c:v>26.175001099999999</c:v>
                </c:pt>
                <c:pt idx="524">
                  <c:v>26.225000399999999</c:v>
                </c:pt>
                <c:pt idx="525">
                  <c:v>26.275001499999998</c:v>
                </c:pt>
                <c:pt idx="526">
                  <c:v>26.325000800000002</c:v>
                </c:pt>
                <c:pt idx="527">
                  <c:v>26.375</c:v>
                </c:pt>
                <c:pt idx="528">
                  <c:v>26.425001099999999</c:v>
                </c:pt>
                <c:pt idx="529">
                  <c:v>26.475000399999999</c:v>
                </c:pt>
                <c:pt idx="530">
                  <c:v>26.525001499999998</c:v>
                </c:pt>
                <c:pt idx="531">
                  <c:v>26.575000800000002</c:v>
                </c:pt>
                <c:pt idx="532">
                  <c:v>26.625</c:v>
                </c:pt>
                <c:pt idx="533">
                  <c:v>26.675001099999999</c:v>
                </c:pt>
                <c:pt idx="534">
                  <c:v>26.725000399999999</c:v>
                </c:pt>
                <c:pt idx="535">
                  <c:v>26.775001499999998</c:v>
                </c:pt>
                <c:pt idx="536">
                  <c:v>26.825000800000002</c:v>
                </c:pt>
                <c:pt idx="537">
                  <c:v>26.875</c:v>
                </c:pt>
                <c:pt idx="538">
                  <c:v>26.925001099999999</c:v>
                </c:pt>
                <c:pt idx="539">
                  <c:v>26.975000399999999</c:v>
                </c:pt>
                <c:pt idx="540">
                  <c:v>27.025001499999998</c:v>
                </c:pt>
                <c:pt idx="541">
                  <c:v>27.075000800000002</c:v>
                </c:pt>
                <c:pt idx="542">
                  <c:v>27.125</c:v>
                </c:pt>
                <c:pt idx="543">
                  <c:v>27.175001099999999</c:v>
                </c:pt>
                <c:pt idx="544">
                  <c:v>27.225000399999999</c:v>
                </c:pt>
                <c:pt idx="545">
                  <c:v>27.275001499999998</c:v>
                </c:pt>
                <c:pt idx="546">
                  <c:v>27.325000800000002</c:v>
                </c:pt>
                <c:pt idx="547">
                  <c:v>27.375</c:v>
                </c:pt>
                <c:pt idx="548">
                  <c:v>27.425001099999999</c:v>
                </c:pt>
                <c:pt idx="549">
                  <c:v>27.475000399999999</c:v>
                </c:pt>
                <c:pt idx="550">
                  <c:v>27.525001499999998</c:v>
                </c:pt>
                <c:pt idx="551">
                  <c:v>27.575000800000002</c:v>
                </c:pt>
                <c:pt idx="552">
                  <c:v>27.625</c:v>
                </c:pt>
                <c:pt idx="553">
                  <c:v>27.675001099999999</c:v>
                </c:pt>
                <c:pt idx="554">
                  <c:v>27.725000399999999</c:v>
                </c:pt>
                <c:pt idx="555">
                  <c:v>27.775001499999998</c:v>
                </c:pt>
                <c:pt idx="556">
                  <c:v>27.825000800000002</c:v>
                </c:pt>
                <c:pt idx="557">
                  <c:v>27.875</c:v>
                </c:pt>
                <c:pt idx="558">
                  <c:v>27.925001099999999</c:v>
                </c:pt>
                <c:pt idx="559">
                  <c:v>27.975000399999999</c:v>
                </c:pt>
                <c:pt idx="560">
                  <c:v>28.025001499999998</c:v>
                </c:pt>
                <c:pt idx="561">
                  <c:v>28.075000800000002</c:v>
                </c:pt>
                <c:pt idx="562">
                  <c:v>28.125</c:v>
                </c:pt>
                <c:pt idx="563">
                  <c:v>28.175001099999999</c:v>
                </c:pt>
                <c:pt idx="564">
                  <c:v>28.225000399999999</c:v>
                </c:pt>
                <c:pt idx="565">
                  <c:v>28.275001499999998</c:v>
                </c:pt>
                <c:pt idx="566">
                  <c:v>28.325000800000002</c:v>
                </c:pt>
                <c:pt idx="567">
                  <c:v>28.375</c:v>
                </c:pt>
                <c:pt idx="568">
                  <c:v>28.425001099999999</c:v>
                </c:pt>
                <c:pt idx="569">
                  <c:v>28.475000399999999</c:v>
                </c:pt>
                <c:pt idx="570">
                  <c:v>28.525001499999998</c:v>
                </c:pt>
                <c:pt idx="571">
                  <c:v>28.575000800000002</c:v>
                </c:pt>
                <c:pt idx="572">
                  <c:v>28.625</c:v>
                </c:pt>
                <c:pt idx="573">
                  <c:v>28.675001099999999</c:v>
                </c:pt>
                <c:pt idx="574">
                  <c:v>28.725000399999999</c:v>
                </c:pt>
                <c:pt idx="575">
                  <c:v>28.775001499999998</c:v>
                </c:pt>
                <c:pt idx="576">
                  <c:v>28.825000800000002</c:v>
                </c:pt>
                <c:pt idx="577">
                  <c:v>28.875</c:v>
                </c:pt>
                <c:pt idx="578">
                  <c:v>28.925001099999999</c:v>
                </c:pt>
                <c:pt idx="579">
                  <c:v>28.975000399999999</c:v>
                </c:pt>
                <c:pt idx="580">
                  <c:v>29.025001499999998</c:v>
                </c:pt>
                <c:pt idx="581">
                  <c:v>29.075000800000002</c:v>
                </c:pt>
                <c:pt idx="582">
                  <c:v>29.125</c:v>
                </c:pt>
                <c:pt idx="583">
                  <c:v>29.175001099999999</c:v>
                </c:pt>
                <c:pt idx="584">
                  <c:v>29.225000399999999</c:v>
                </c:pt>
                <c:pt idx="585">
                  <c:v>29.275001499999998</c:v>
                </c:pt>
                <c:pt idx="586">
                  <c:v>29.325000800000002</c:v>
                </c:pt>
                <c:pt idx="587">
                  <c:v>29.375</c:v>
                </c:pt>
                <c:pt idx="588">
                  <c:v>29.425001099999999</c:v>
                </c:pt>
                <c:pt idx="589">
                  <c:v>29.475000399999999</c:v>
                </c:pt>
                <c:pt idx="590">
                  <c:v>29.525001499999998</c:v>
                </c:pt>
                <c:pt idx="591">
                  <c:v>29.575000800000002</c:v>
                </c:pt>
                <c:pt idx="592">
                  <c:v>29.625</c:v>
                </c:pt>
                <c:pt idx="593">
                  <c:v>29.675001099999999</c:v>
                </c:pt>
                <c:pt idx="594">
                  <c:v>29.725000399999999</c:v>
                </c:pt>
                <c:pt idx="595">
                  <c:v>29.775001499999998</c:v>
                </c:pt>
                <c:pt idx="596">
                  <c:v>29.825000800000002</c:v>
                </c:pt>
                <c:pt idx="597">
                  <c:v>29.875</c:v>
                </c:pt>
              </c:numCache>
            </c:numRef>
          </c:xVal>
          <c:yVal>
            <c:numRef>
              <c:f>Total_PSD!$C$5:$C$602</c:f>
              <c:numCache>
                <c:formatCode>0.00</c:formatCode>
                <c:ptCount val="59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2.3692846299999998E-3</c:v>
                </c:pt>
                <c:pt idx="54">
                  <c:v>4.7379732100000004E-3</c:v>
                </c:pt>
                <c:pt idx="55">
                  <c:v>4.7379732100000004E-3</c:v>
                </c:pt>
                <c:pt idx="56">
                  <c:v>5.9229135499999997E-3</c:v>
                </c:pt>
                <c:pt idx="57">
                  <c:v>4.7385692599999996E-3</c:v>
                </c:pt>
                <c:pt idx="58">
                  <c:v>5.9229135499999997E-3</c:v>
                </c:pt>
                <c:pt idx="59">
                  <c:v>1.1845231100000001E-2</c:v>
                </c:pt>
                <c:pt idx="60">
                  <c:v>1.30301714E-2</c:v>
                </c:pt>
                <c:pt idx="61">
                  <c:v>1.1845827099999999E-2</c:v>
                </c:pt>
                <c:pt idx="62">
                  <c:v>1.06608868E-2</c:v>
                </c:pt>
                <c:pt idx="63">
                  <c:v>8.2916021300000007E-3</c:v>
                </c:pt>
                <c:pt idx="64">
                  <c:v>9.47654247E-3</c:v>
                </c:pt>
                <c:pt idx="65">
                  <c:v>9.47654247E-3</c:v>
                </c:pt>
                <c:pt idx="66">
                  <c:v>3.5536289199999999E-3</c:v>
                </c:pt>
                <c:pt idx="67">
                  <c:v>7.1072578399999998E-3</c:v>
                </c:pt>
                <c:pt idx="68">
                  <c:v>2.2506117799999999E-2</c:v>
                </c:pt>
                <c:pt idx="69">
                  <c:v>2.4875402500000001E-2</c:v>
                </c:pt>
                <c:pt idx="70">
                  <c:v>1.1845827099999999E-2</c:v>
                </c:pt>
                <c:pt idx="71">
                  <c:v>9.47654247E-3</c:v>
                </c:pt>
                <c:pt idx="72">
                  <c:v>2.1321773499999998E-2</c:v>
                </c:pt>
                <c:pt idx="73">
                  <c:v>2.36910582E-2</c:v>
                </c:pt>
                <c:pt idx="74">
                  <c:v>1.7768740700000001E-2</c:v>
                </c:pt>
                <c:pt idx="75">
                  <c:v>2.1321773499999998E-2</c:v>
                </c:pt>
                <c:pt idx="76">
                  <c:v>2.36910582E-2</c:v>
                </c:pt>
                <c:pt idx="77">
                  <c:v>2.6060342800000001E-2</c:v>
                </c:pt>
                <c:pt idx="78">
                  <c:v>3.0798315999999999E-2</c:v>
                </c:pt>
                <c:pt idx="79">
                  <c:v>3.43519449E-2</c:v>
                </c:pt>
                <c:pt idx="80">
                  <c:v>3.43519449E-2</c:v>
                </c:pt>
                <c:pt idx="81">
                  <c:v>2.9613971699999998E-2</c:v>
                </c:pt>
                <c:pt idx="82">
                  <c:v>2.2506713899999999E-2</c:v>
                </c:pt>
                <c:pt idx="83">
                  <c:v>2.0137429200000001E-2</c:v>
                </c:pt>
                <c:pt idx="84">
                  <c:v>2.0136833199999999E-2</c:v>
                </c:pt>
                <c:pt idx="85">
                  <c:v>1.65838003E-2</c:v>
                </c:pt>
                <c:pt idx="86">
                  <c:v>1.89530849E-2</c:v>
                </c:pt>
                <c:pt idx="87">
                  <c:v>1.7768144600000001E-2</c:v>
                </c:pt>
                <c:pt idx="88">
                  <c:v>1.30301714E-2</c:v>
                </c:pt>
                <c:pt idx="89">
                  <c:v>1.5399456000000001E-2</c:v>
                </c:pt>
                <c:pt idx="90">
                  <c:v>2.8429031399999999E-2</c:v>
                </c:pt>
                <c:pt idx="91">
                  <c:v>3.0798315999999999E-2</c:v>
                </c:pt>
                <c:pt idx="92">
                  <c:v>2.6060342800000001E-2</c:v>
                </c:pt>
                <c:pt idx="93">
                  <c:v>2.2506713899999999E-2</c:v>
                </c:pt>
                <c:pt idx="94">
                  <c:v>1.65838003E-2</c:v>
                </c:pt>
                <c:pt idx="95">
                  <c:v>1.7768144600000001E-2</c:v>
                </c:pt>
                <c:pt idx="96">
                  <c:v>1.89530849E-2</c:v>
                </c:pt>
                <c:pt idx="97">
                  <c:v>1.1845231100000001E-2</c:v>
                </c:pt>
                <c:pt idx="98">
                  <c:v>9.4759464299999999E-3</c:v>
                </c:pt>
                <c:pt idx="99">
                  <c:v>1.89530849E-2</c:v>
                </c:pt>
                <c:pt idx="100">
                  <c:v>2.72452831E-2</c:v>
                </c:pt>
                <c:pt idx="101">
                  <c:v>2.7244687100000001E-2</c:v>
                </c:pt>
                <c:pt idx="102">
                  <c:v>2.2506117799999999E-2</c:v>
                </c:pt>
                <c:pt idx="103">
                  <c:v>2.6060342800000001E-2</c:v>
                </c:pt>
                <c:pt idx="104">
                  <c:v>2.6060342800000001E-2</c:v>
                </c:pt>
                <c:pt idx="105">
                  <c:v>2.7244687100000001E-2</c:v>
                </c:pt>
                <c:pt idx="106">
                  <c:v>2.2506713899999999E-2</c:v>
                </c:pt>
                <c:pt idx="107">
                  <c:v>9.47654247E-3</c:v>
                </c:pt>
                <c:pt idx="108">
                  <c:v>1.30295753E-2</c:v>
                </c:pt>
                <c:pt idx="109">
                  <c:v>1.7768144600000001E-2</c:v>
                </c:pt>
                <c:pt idx="110">
                  <c:v>2.36910582E-2</c:v>
                </c:pt>
                <c:pt idx="111">
                  <c:v>2.2506713899999999E-2</c:v>
                </c:pt>
                <c:pt idx="112">
                  <c:v>2.0137429200000001E-2</c:v>
                </c:pt>
                <c:pt idx="113">
                  <c:v>2.36910582E-2</c:v>
                </c:pt>
                <c:pt idx="114">
                  <c:v>2.36910582E-2</c:v>
                </c:pt>
                <c:pt idx="115">
                  <c:v>2.36910582E-2</c:v>
                </c:pt>
                <c:pt idx="116">
                  <c:v>1.5399456000000001E-2</c:v>
                </c:pt>
                <c:pt idx="117">
                  <c:v>1.539886E-2</c:v>
                </c:pt>
                <c:pt idx="118">
                  <c:v>2.0137429200000001E-2</c:v>
                </c:pt>
                <c:pt idx="119">
                  <c:v>2.48759985E-2</c:v>
                </c:pt>
                <c:pt idx="120">
                  <c:v>2.2506713899999999E-2</c:v>
                </c:pt>
                <c:pt idx="121">
                  <c:v>1.06608868E-2</c:v>
                </c:pt>
                <c:pt idx="122">
                  <c:v>2.6059746700000001E-2</c:v>
                </c:pt>
                <c:pt idx="123">
                  <c:v>4.1459202799999997E-2</c:v>
                </c:pt>
                <c:pt idx="124">
                  <c:v>3.1983256299999999E-2</c:v>
                </c:pt>
                <c:pt idx="125">
                  <c:v>3.43519449E-2</c:v>
                </c:pt>
                <c:pt idx="126">
                  <c:v>3.6721229600000002E-2</c:v>
                </c:pt>
                <c:pt idx="127">
                  <c:v>2.9613971699999998E-2</c:v>
                </c:pt>
                <c:pt idx="128">
                  <c:v>1.539886E-2</c:v>
                </c:pt>
                <c:pt idx="129">
                  <c:v>1.30301714E-2</c:v>
                </c:pt>
                <c:pt idx="130">
                  <c:v>3.31676006E-2</c:v>
                </c:pt>
                <c:pt idx="131">
                  <c:v>2.9613971699999998E-2</c:v>
                </c:pt>
                <c:pt idx="132">
                  <c:v>2.2506713899999999E-2</c:v>
                </c:pt>
                <c:pt idx="133">
                  <c:v>3.0798315999999999E-2</c:v>
                </c:pt>
                <c:pt idx="134">
                  <c:v>2.6059746700000001E-2</c:v>
                </c:pt>
                <c:pt idx="135">
                  <c:v>1.7768144600000001E-2</c:v>
                </c:pt>
                <c:pt idx="136">
                  <c:v>1.42151117E-2</c:v>
                </c:pt>
                <c:pt idx="137">
                  <c:v>1.1845231100000001E-2</c:v>
                </c:pt>
                <c:pt idx="138">
                  <c:v>1.4214515699999999E-2</c:v>
                </c:pt>
                <c:pt idx="139">
                  <c:v>1.7768740700000001E-2</c:v>
                </c:pt>
                <c:pt idx="140">
                  <c:v>2.0137429200000001E-2</c:v>
                </c:pt>
                <c:pt idx="141">
                  <c:v>1.539886E-2</c:v>
                </c:pt>
                <c:pt idx="142">
                  <c:v>1.65838003E-2</c:v>
                </c:pt>
                <c:pt idx="143">
                  <c:v>2.48759985E-2</c:v>
                </c:pt>
                <c:pt idx="144">
                  <c:v>2.9613971699999998E-2</c:v>
                </c:pt>
                <c:pt idx="145">
                  <c:v>2.36910582E-2</c:v>
                </c:pt>
                <c:pt idx="146">
                  <c:v>1.4214515699999999E-2</c:v>
                </c:pt>
                <c:pt idx="147">
                  <c:v>1.4214515699999999E-2</c:v>
                </c:pt>
                <c:pt idx="148">
                  <c:v>2.36910582E-2</c:v>
                </c:pt>
                <c:pt idx="149">
                  <c:v>2.0137429200000001E-2</c:v>
                </c:pt>
                <c:pt idx="150">
                  <c:v>2.2506117799999999E-2</c:v>
                </c:pt>
                <c:pt idx="151">
                  <c:v>2.4875402500000001E-2</c:v>
                </c:pt>
                <c:pt idx="152">
                  <c:v>9.47654247E-3</c:v>
                </c:pt>
                <c:pt idx="153">
                  <c:v>1.1845827099999999E-2</c:v>
                </c:pt>
                <c:pt idx="154">
                  <c:v>2.9613971699999998E-2</c:v>
                </c:pt>
                <c:pt idx="155">
                  <c:v>3.19826603E-2</c:v>
                </c:pt>
                <c:pt idx="156">
                  <c:v>2.8429031399999999E-2</c:v>
                </c:pt>
                <c:pt idx="157">
                  <c:v>3.31676006E-2</c:v>
                </c:pt>
                <c:pt idx="158">
                  <c:v>3.1983256299999999E-2</c:v>
                </c:pt>
                <c:pt idx="159">
                  <c:v>3.31676006E-2</c:v>
                </c:pt>
                <c:pt idx="160">
                  <c:v>2.2506713899999999E-2</c:v>
                </c:pt>
                <c:pt idx="161">
                  <c:v>1.65838003E-2</c:v>
                </c:pt>
                <c:pt idx="162">
                  <c:v>2.2506117799999999E-2</c:v>
                </c:pt>
                <c:pt idx="163">
                  <c:v>3.7905573800000002E-2</c:v>
                </c:pt>
                <c:pt idx="164">
                  <c:v>6.1596631999999998E-2</c:v>
                </c:pt>
                <c:pt idx="165">
                  <c:v>6.7519545599999994E-2</c:v>
                </c:pt>
                <c:pt idx="166">
                  <c:v>6.6335201299999993E-2</c:v>
                </c:pt>
                <c:pt idx="167">
                  <c:v>3.7905573800000002E-2</c:v>
                </c:pt>
                <c:pt idx="168">
                  <c:v>2.7244687100000001E-2</c:v>
                </c:pt>
                <c:pt idx="169">
                  <c:v>3.43519449E-2</c:v>
                </c:pt>
                <c:pt idx="170">
                  <c:v>2.48759985E-2</c:v>
                </c:pt>
                <c:pt idx="171">
                  <c:v>2.36910582E-2</c:v>
                </c:pt>
                <c:pt idx="172">
                  <c:v>1.539886E-2</c:v>
                </c:pt>
                <c:pt idx="173">
                  <c:v>2.48759985E-2</c:v>
                </c:pt>
                <c:pt idx="174">
                  <c:v>2.8429627400000001E-2</c:v>
                </c:pt>
                <c:pt idx="175">
                  <c:v>1.8952488900000002E-2</c:v>
                </c:pt>
                <c:pt idx="176">
                  <c:v>2.36910582E-2</c:v>
                </c:pt>
                <c:pt idx="177">
                  <c:v>3.1983256299999999E-2</c:v>
                </c:pt>
                <c:pt idx="178">
                  <c:v>2.8429031399999999E-2</c:v>
                </c:pt>
                <c:pt idx="179">
                  <c:v>2.1321773499999998E-2</c:v>
                </c:pt>
                <c:pt idx="180">
                  <c:v>4.2644143099999997E-2</c:v>
                </c:pt>
                <c:pt idx="181">
                  <c:v>3.43519449E-2</c:v>
                </c:pt>
                <c:pt idx="182">
                  <c:v>1.7768144600000001E-2</c:v>
                </c:pt>
                <c:pt idx="183">
                  <c:v>1.89530849E-2</c:v>
                </c:pt>
                <c:pt idx="184">
                  <c:v>5.9229135499999997E-3</c:v>
                </c:pt>
                <c:pt idx="185">
                  <c:v>9.47654247E-3</c:v>
                </c:pt>
                <c:pt idx="186">
                  <c:v>9.4759464299999999E-3</c:v>
                </c:pt>
                <c:pt idx="187">
                  <c:v>7.1072578399999998E-3</c:v>
                </c:pt>
                <c:pt idx="188">
                  <c:v>1.7768740700000001E-2</c:v>
                </c:pt>
                <c:pt idx="189">
                  <c:v>2.0137429200000001E-2</c:v>
                </c:pt>
                <c:pt idx="190">
                  <c:v>1.8952488900000002E-2</c:v>
                </c:pt>
                <c:pt idx="191">
                  <c:v>2.36910582E-2</c:v>
                </c:pt>
                <c:pt idx="192">
                  <c:v>3.1983256299999999E-2</c:v>
                </c:pt>
                <c:pt idx="193">
                  <c:v>2.9613971699999998E-2</c:v>
                </c:pt>
                <c:pt idx="194">
                  <c:v>2.4875402500000001E-2</c:v>
                </c:pt>
                <c:pt idx="195">
                  <c:v>2.96133757E-2</c:v>
                </c:pt>
                <c:pt idx="196">
                  <c:v>3.5536885300000001E-2</c:v>
                </c:pt>
                <c:pt idx="197">
                  <c:v>3.5536885300000001E-2</c:v>
                </c:pt>
                <c:pt idx="198">
                  <c:v>2.4875402500000001E-2</c:v>
                </c:pt>
                <c:pt idx="199">
                  <c:v>2.2506713899999999E-2</c:v>
                </c:pt>
                <c:pt idx="200">
                  <c:v>2.2506713899999999E-2</c:v>
                </c:pt>
                <c:pt idx="201">
                  <c:v>3.19826603E-2</c:v>
                </c:pt>
                <c:pt idx="202">
                  <c:v>2.96133757E-2</c:v>
                </c:pt>
                <c:pt idx="203">
                  <c:v>2.36910582E-2</c:v>
                </c:pt>
                <c:pt idx="204">
                  <c:v>2.6060342800000001E-2</c:v>
                </c:pt>
                <c:pt idx="205">
                  <c:v>2.0137429200000001E-2</c:v>
                </c:pt>
                <c:pt idx="206">
                  <c:v>2.48759985E-2</c:v>
                </c:pt>
                <c:pt idx="207">
                  <c:v>3.5536885300000001E-2</c:v>
                </c:pt>
                <c:pt idx="208">
                  <c:v>3.6720633500000002E-2</c:v>
                </c:pt>
                <c:pt idx="209">
                  <c:v>2.8429031399999999E-2</c:v>
                </c:pt>
                <c:pt idx="210">
                  <c:v>3.0798912000000001E-2</c:v>
                </c:pt>
                <c:pt idx="211">
                  <c:v>6.5150260900000007E-2</c:v>
                </c:pt>
                <c:pt idx="212">
                  <c:v>7.3441863100000004E-2</c:v>
                </c:pt>
                <c:pt idx="213">
                  <c:v>3.7905573800000002E-2</c:v>
                </c:pt>
                <c:pt idx="214">
                  <c:v>3.6721229600000002E-2</c:v>
                </c:pt>
                <c:pt idx="215">
                  <c:v>3.1983256299999999E-2</c:v>
                </c:pt>
                <c:pt idx="216">
                  <c:v>1.89530849E-2</c:v>
                </c:pt>
                <c:pt idx="217">
                  <c:v>6.7519545599999994E-2</c:v>
                </c:pt>
                <c:pt idx="218">
                  <c:v>6.7519545599999994E-2</c:v>
                </c:pt>
                <c:pt idx="219">
                  <c:v>2.7244687100000001E-2</c:v>
                </c:pt>
                <c:pt idx="220">
                  <c:v>2.9613971699999998E-2</c:v>
                </c:pt>
                <c:pt idx="221">
                  <c:v>2.2506713899999999E-2</c:v>
                </c:pt>
                <c:pt idx="222">
                  <c:v>2.6059746700000001E-2</c:v>
                </c:pt>
                <c:pt idx="223">
                  <c:v>3.6721229600000002E-2</c:v>
                </c:pt>
                <c:pt idx="224">
                  <c:v>3.31676006E-2</c:v>
                </c:pt>
                <c:pt idx="225">
                  <c:v>2.6059746700000001E-2</c:v>
                </c:pt>
                <c:pt idx="226">
                  <c:v>2.2506713899999999E-2</c:v>
                </c:pt>
                <c:pt idx="227">
                  <c:v>2.0137429200000001E-2</c:v>
                </c:pt>
                <c:pt idx="228">
                  <c:v>2.8429031399999999E-2</c:v>
                </c:pt>
                <c:pt idx="229">
                  <c:v>3.1983256299999999E-2</c:v>
                </c:pt>
                <c:pt idx="230">
                  <c:v>5.09357452E-2</c:v>
                </c:pt>
                <c:pt idx="231">
                  <c:v>4.9750804900000001E-2</c:v>
                </c:pt>
                <c:pt idx="232">
                  <c:v>2.7244687100000001E-2</c:v>
                </c:pt>
                <c:pt idx="233">
                  <c:v>3.5536885300000001E-2</c:v>
                </c:pt>
                <c:pt idx="234">
                  <c:v>3.31676006E-2</c:v>
                </c:pt>
                <c:pt idx="235">
                  <c:v>2.4875402500000001E-2</c:v>
                </c:pt>
                <c:pt idx="236">
                  <c:v>2.6060342800000001E-2</c:v>
                </c:pt>
                <c:pt idx="237">
                  <c:v>2.9613971699999998E-2</c:v>
                </c:pt>
                <c:pt idx="238">
                  <c:v>2.1321773499999998E-2</c:v>
                </c:pt>
                <c:pt idx="239">
                  <c:v>2.1321773499999998E-2</c:v>
                </c:pt>
                <c:pt idx="240">
                  <c:v>2.8429627400000001E-2</c:v>
                </c:pt>
                <c:pt idx="241">
                  <c:v>3.1983256299999999E-2</c:v>
                </c:pt>
                <c:pt idx="242">
                  <c:v>4.5012831699999999E-2</c:v>
                </c:pt>
                <c:pt idx="243">
                  <c:v>6.3965916600000006E-2</c:v>
                </c:pt>
                <c:pt idx="244">
                  <c:v>6.8703889800000001E-2</c:v>
                </c:pt>
                <c:pt idx="245">
                  <c:v>6.0412287699999997E-2</c:v>
                </c:pt>
                <c:pt idx="246">
                  <c:v>9.4764232599999998E-2</c:v>
                </c:pt>
                <c:pt idx="247">
                  <c:v>9.0025663399999997E-2</c:v>
                </c:pt>
                <c:pt idx="248">
                  <c:v>3.7906169900000002E-2</c:v>
                </c:pt>
                <c:pt idx="249">
                  <c:v>3.31676006E-2</c:v>
                </c:pt>
                <c:pt idx="250">
                  <c:v>2.96133757E-2</c:v>
                </c:pt>
                <c:pt idx="251">
                  <c:v>2.6060342800000001E-2</c:v>
                </c:pt>
                <c:pt idx="252">
                  <c:v>2.9613971699999998E-2</c:v>
                </c:pt>
                <c:pt idx="253">
                  <c:v>2.4875402500000001E-2</c:v>
                </c:pt>
                <c:pt idx="254">
                  <c:v>4.1459202799999997E-2</c:v>
                </c:pt>
                <c:pt idx="255">
                  <c:v>4.3828487399999998E-2</c:v>
                </c:pt>
                <c:pt idx="256">
                  <c:v>1.89530849E-2</c:v>
                </c:pt>
                <c:pt idx="257">
                  <c:v>1.89530849E-2</c:v>
                </c:pt>
                <c:pt idx="258">
                  <c:v>2.1321773499999998E-2</c:v>
                </c:pt>
                <c:pt idx="259">
                  <c:v>2.6060342800000001E-2</c:v>
                </c:pt>
                <c:pt idx="260">
                  <c:v>4.0274858500000003E-2</c:v>
                </c:pt>
                <c:pt idx="261">
                  <c:v>4.1459202799999997E-2</c:v>
                </c:pt>
                <c:pt idx="262">
                  <c:v>4.2644143099999997E-2</c:v>
                </c:pt>
                <c:pt idx="263">
                  <c:v>4.5012831699999999E-2</c:v>
                </c:pt>
                <c:pt idx="264">
                  <c:v>6.6335201299999993E-2</c:v>
                </c:pt>
                <c:pt idx="265">
                  <c:v>5.8043003099999997E-2</c:v>
                </c:pt>
                <c:pt idx="266">
                  <c:v>3.0798315999999999E-2</c:v>
                </c:pt>
                <c:pt idx="267">
                  <c:v>2.72452831E-2</c:v>
                </c:pt>
                <c:pt idx="268">
                  <c:v>1.8952488900000002E-2</c:v>
                </c:pt>
                <c:pt idx="269">
                  <c:v>6.9888234100000002E-2</c:v>
                </c:pt>
                <c:pt idx="270">
                  <c:v>7.2258114799999995E-2</c:v>
                </c:pt>
                <c:pt idx="271">
                  <c:v>2.7244687100000001E-2</c:v>
                </c:pt>
                <c:pt idx="272">
                  <c:v>2.1321773499999998E-2</c:v>
                </c:pt>
                <c:pt idx="273">
                  <c:v>2.2506713899999999E-2</c:v>
                </c:pt>
                <c:pt idx="274">
                  <c:v>3.1983256299999999E-2</c:v>
                </c:pt>
                <c:pt idx="275">
                  <c:v>3.6721229600000002E-2</c:v>
                </c:pt>
                <c:pt idx="276">
                  <c:v>4.1459202799999997E-2</c:v>
                </c:pt>
                <c:pt idx="277">
                  <c:v>7.5811147699999998E-2</c:v>
                </c:pt>
                <c:pt idx="278">
                  <c:v>6.6334605199999994E-2</c:v>
                </c:pt>
                <c:pt idx="279">
                  <c:v>2.8429627400000001E-2</c:v>
                </c:pt>
                <c:pt idx="280">
                  <c:v>2.6060342800000001E-2</c:v>
                </c:pt>
                <c:pt idx="281">
                  <c:v>1.539886E-2</c:v>
                </c:pt>
                <c:pt idx="282">
                  <c:v>3.0798315999999999E-2</c:v>
                </c:pt>
                <c:pt idx="283">
                  <c:v>3.5536885300000001E-2</c:v>
                </c:pt>
                <c:pt idx="284">
                  <c:v>4.0274858500000003E-2</c:v>
                </c:pt>
                <c:pt idx="285">
                  <c:v>5.3305029900000002E-2</c:v>
                </c:pt>
                <c:pt idx="286">
                  <c:v>4.2644143099999997E-2</c:v>
                </c:pt>
                <c:pt idx="287">
                  <c:v>4.7382116299999999E-2</c:v>
                </c:pt>
                <c:pt idx="288">
                  <c:v>4.5012831699999999E-2</c:v>
                </c:pt>
                <c:pt idx="289">
                  <c:v>2.7244687100000001E-2</c:v>
                </c:pt>
                <c:pt idx="290">
                  <c:v>3.9090514200000002E-2</c:v>
                </c:pt>
                <c:pt idx="291">
                  <c:v>3.5536289200000001E-2</c:v>
                </c:pt>
                <c:pt idx="292">
                  <c:v>2.2506117799999999E-2</c:v>
                </c:pt>
                <c:pt idx="293">
                  <c:v>1.89530849E-2</c:v>
                </c:pt>
                <c:pt idx="294">
                  <c:v>1.7768740700000001E-2</c:v>
                </c:pt>
                <c:pt idx="295">
                  <c:v>3.9089918100000003E-2</c:v>
                </c:pt>
                <c:pt idx="296">
                  <c:v>4.9750804900000001E-2</c:v>
                </c:pt>
                <c:pt idx="297">
                  <c:v>3.31676006E-2</c:v>
                </c:pt>
                <c:pt idx="298">
                  <c:v>3.9090514200000002E-2</c:v>
                </c:pt>
                <c:pt idx="299">
                  <c:v>3.7905573800000002E-2</c:v>
                </c:pt>
                <c:pt idx="300">
                  <c:v>2.6060342800000001E-2</c:v>
                </c:pt>
                <c:pt idx="301">
                  <c:v>3.9090514200000002E-2</c:v>
                </c:pt>
                <c:pt idx="302">
                  <c:v>3.7905573800000002E-2</c:v>
                </c:pt>
                <c:pt idx="303">
                  <c:v>4.3828487399999998E-2</c:v>
                </c:pt>
                <c:pt idx="304">
                  <c:v>3.9090514200000002E-2</c:v>
                </c:pt>
                <c:pt idx="305">
                  <c:v>2.1321773499999998E-2</c:v>
                </c:pt>
                <c:pt idx="306">
                  <c:v>1.7768144600000001E-2</c:v>
                </c:pt>
                <c:pt idx="307">
                  <c:v>3.0798315999999999E-2</c:v>
                </c:pt>
                <c:pt idx="308">
                  <c:v>3.19826603E-2</c:v>
                </c:pt>
                <c:pt idx="309">
                  <c:v>1.89530849E-2</c:v>
                </c:pt>
                <c:pt idx="310">
                  <c:v>4.3828487399999998E-2</c:v>
                </c:pt>
                <c:pt idx="311">
                  <c:v>4.6197771999999998E-2</c:v>
                </c:pt>
                <c:pt idx="312">
                  <c:v>2.7244687100000001E-2</c:v>
                </c:pt>
                <c:pt idx="313">
                  <c:v>3.31676006E-2</c:v>
                </c:pt>
                <c:pt idx="314">
                  <c:v>3.0798315999999999E-2</c:v>
                </c:pt>
                <c:pt idx="315">
                  <c:v>4.3828487399999998E-2</c:v>
                </c:pt>
                <c:pt idx="316">
                  <c:v>3.7906169900000002E-2</c:v>
                </c:pt>
                <c:pt idx="317">
                  <c:v>2.36910582E-2</c:v>
                </c:pt>
                <c:pt idx="318">
                  <c:v>5.09357452E-2</c:v>
                </c:pt>
                <c:pt idx="319">
                  <c:v>8.5287690200000002E-2</c:v>
                </c:pt>
                <c:pt idx="320">
                  <c:v>7.3442459099999996E-2</c:v>
                </c:pt>
                <c:pt idx="321">
                  <c:v>5.8043003099999997E-2</c:v>
                </c:pt>
                <c:pt idx="322">
                  <c:v>5.5673718499999997E-2</c:v>
                </c:pt>
                <c:pt idx="323">
                  <c:v>2.7244687100000001E-2</c:v>
                </c:pt>
                <c:pt idx="324">
                  <c:v>4.9751400899999999E-2</c:v>
                </c:pt>
                <c:pt idx="325">
                  <c:v>5.5674314500000002E-2</c:v>
                </c:pt>
                <c:pt idx="326">
                  <c:v>0.14569997800000001</c:v>
                </c:pt>
                <c:pt idx="327">
                  <c:v>0.135039091</c:v>
                </c:pt>
                <c:pt idx="328">
                  <c:v>1.4214515699999999E-2</c:v>
                </c:pt>
                <c:pt idx="329">
                  <c:v>4.0274858500000003E-2</c:v>
                </c:pt>
                <c:pt idx="330">
                  <c:v>4.9751400899999999E-2</c:v>
                </c:pt>
                <c:pt idx="331">
                  <c:v>2.4875402500000001E-2</c:v>
                </c:pt>
                <c:pt idx="332">
                  <c:v>3.0798315999999999E-2</c:v>
                </c:pt>
                <c:pt idx="333">
                  <c:v>4.1459202799999997E-2</c:v>
                </c:pt>
                <c:pt idx="334">
                  <c:v>5.3305029900000002E-2</c:v>
                </c:pt>
                <c:pt idx="335">
                  <c:v>5.4489374200000003E-2</c:v>
                </c:pt>
                <c:pt idx="336">
                  <c:v>3.7905573800000002E-2</c:v>
                </c:pt>
                <c:pt idx="337">
                  <c:v>3.1983256299999999E-2</c:v>
                </c:pt>
                <c:pt idx="338">
                  <c:v>2.4875402500000001E-2</c:v>
                </c:pt>
                <c:pt idx="339">
                  <c:v>2.0137429200000001E-2</c:v>
                </c:pt>
                <c:pt idx="340">
                  <c:v>8.2921981799999999E-3</c:v>
                </c:pt>
                <c:pt idx="341">
                  <c:v>8.2916021300000007E-3</c:v>
                </c:pt>
                <c:pt idx="342">
                  <c:v>5.8043003099999997E-2</c:v>
                </c:pt>
                <c:pt idx="343">
                  <c:v>6.2781572300000005E-2</c:v>
                </c:pt>
                <c:pt idx="344">
                  <c:v>5.09357452E-2</c:v>
                </c:pt>
                <c:pt idx="345">
                  <c:v>4.9751400899999999E-2</c:v>
                </c:pt>
                <c:pt idx="346">
                  <c:v>1.65838003E-2</c:v>
                </c:pt>
                <c:pt idx="347">
                  <c:v>7.4626803399999997E-2</c:v>
                </c:pt>
                <c:pt idx="348">
                  <c:v>9.1210603700000004E-2</c:v>
                </c:pt>
                <c:pt idx="349">
                  <c:v>6.1596631999999998E-2</c:v>
                </c:pt>
                <c:pt idx="350">
                  <c:v>8.0549716899999999E-2</c:v>
                </c:pt>
                <c:pt idx="351">
                  <c:v>4.6197771999999998E-2</c:v>
                </c:pt>
                <c:pt idx="352">
                  <c:v>1.06608868E-2</c:v>
                </c:pt>
                <c:pt idx="353">
                  <c:v>2.7244687100000001E-2</c:v>
                </c:pt>
                <c:pt idx="354">
                  <c:v>3.31676006E-2</c:v>
                </c:pt>
                <c:pt idx="355">
                  <c:v>3.43519449E-2</c:v>
                </c:pt>
                <c:pt idx="356">
                  <c:v>4.5012831699999999E-2</c:v>
                </c:pt>
                <c:pt idx="357">
                  <c:v>3.7905573800000002E-2</c:v>
                </c:pt>
                <c:pt idx="358">
                  <c:v>2.8429627400000001E-2</c:v>
                </c:pt>
                <c:pt idx="359">
                  <c:v>4.9751400899999999E-2</c:v>
                </c:pt>
                <c:pt idx="360">
                  <c:v>4.6197176E-2</c:v>
                </c:pt>
                <c:pt idx="361">
                  <c:v>4.6197176E-2</c:v>
                </c:pt>
                <c:pt idx="362">
                  <c:v>5.09357452E-2</c:v>
                </c:pt>
                <c:pt idx="363">
                  <c:v>2.8429627400000001E-2</c:v>
                </c:pt>
                <c:pt idx="364">
                  <c:v>2.36910582E-2</c:v>
                </c:pt>
                <c:pt idx="365">
                  <c:v>3.19826603E-2</c:v>
                </c:pt>
                <c:pt idx="366">
                  <c:v>7.6996088000000004E-2</c:v>
                </c:pt>
                <c:pt idx="367">
                  <c:v>9.3579888299999997E-2</c:v>
                </c:pt>
                <c:pt idx="368">
                  <c:v>7.4627101400000007E-2</c:v>
                </c:pt>
                <c:pt idx="369">
                  <c:v>5.2120387599999998E-2</c:v>
                </c:pt>
                <c:pt idx="370">
                  <c:v>2.2506415799999999E-2</c:v>
                </c:pt>
                <c:pt idx="371">
                  <c:v>1.77684426E-2</c:v>
                </c:pt>
                <c:pt idx="372">
                  <c:v>1.65838003E-2</c:v>
                </c:pt>
                <c:pt idx="373">
                  <c:v>1.7768144600000001E-2</c:v>
                </c:pt>
                <c:pt idx="374">
                  <c:v>1.65838003E-2</c:v>
                </c:pt>
                <c:pt idx="375">
                  <c:v>1.30301714E-2</c:v>
                </c:pt>
                <c:pt idx="376">
                  <c:v>3.7905573800000002E-2</c:v>
                </c:pt>
                <c:pt idx="377">
                  <c:v>4.2643845100000001E-2</c:v>
                </c:pt>
                <c:pt idx="378">
                  <c:v>3.5536587199999997E-2</c:v>
                </c:pt>
                <c:pt idx="379">
                  <c:v>4.8566758600000003E-2</c:v>
                </c:pt>
                <c:pt idx="380">
                  <c:v>3.6721229600000002E-2</c:v>
                </c:pt>
                <c:pt idx="381">
                  <c:v>3.1982958300000003E-2</c:v>
                </c:pt>
                <c:pt idx="382">
                  <c:v>4.8566758600000003E-2</c:v>
                </c:pt>
                <c:pt idx="383">
                  <c:v>6.1596631999999998E-2</c:v>
                </c:pt>
                <c:pt idx="384">
                  <c:v>8.8841319099999996E-2</c:v>
                </c:pt>
                <c:pt idx="385">
                  <c:v>6.9888830200000002E-2</c:v>
                </c:pt>
                <c:pt idx="386">
                  <c:v>3.90902162E-2</c:v>
                </c:pt>
                <c:pt idx="387">
                  <c:v>4.9751102899999997E-2</c:v>
                </c:pt>
                <c:pt idx="388">
                  <c:v>3.1982958300000003E-2</c:v>
                </c:pt>
                <c:pt idx="389">
                  <c:v>3.5536587199999997E-2</c:v>
                </c:pt>
                <c:pt idx="390">
                  <c:v>6.0412287699999997E-2</c:v>
                </c:pt>
                <c:pt idx="391">
                  <c:v>4.9751400899999999E-2</c:v>
                </c:pt>
                <c:pt idx="392">
                  <c:v>2.48757005E-2</c:v>
                </c:pt>
                <c:pt idx="393">
                  <c:v>2.1321773499999998E-2</c:v>
                </c:pt>
                <c:pt idx="394">
                  <c:v>3.5536587199999997E-2</c:v>
                </c:pt>
                <c:pt idx="395">
                  <c:v>0.119639933</c:v>
                </c:pt>
                <c:pt idx="396">
                  <c:v>0.12793183299999999</c:v>
                </c:pt>
                <c:pt idx="397">
                  <c:v>6.0412287699999997E-2</c:v>
                </c:pt>
                <c:pt idx="398">
                  <c:v>8.4103345900000001E-2</c:v>
                </c:pt>
                <c:pt idx="399">
                  <c:v>6.7519545599999994E-2</c:v>
                </c:pt>
                <c:pt idx="400">
                  <c:v>3.0798315999999999E-2</c:v>
                </c:pt>
                <c:pt idx="401">
                  <c:v>3.5536587199999997E-2</c:v>
                </c:pt>
                <c:pt idx="402">
                  <c:v>2.7244687100000001E-2</c:v>
                </c:pt>
                <c:pt idx="403">
                  <c:v>0.20966589499999999</c:v>
                </c:pt>
                <c:pt idx="404">
                  <c:v>0.207296908</c:v>
                </c:pt>
                <c:pt idx="405">
                  <c:v>3.7905871899999999E-2</c:v>
                </c:pt>
                <c:pt idx="406">
                  <c:v>5.56740165E-2</c:v>
                </c:pt>
                <c:pt idx="407">
                  <c:v>5.4489374200000003E-2</c:v>
                </c:pt>
                <c:pt idx="408">
                  <c:v>4.0274858500000003E-2</c:v>
                </c:pt>
                <c:pt idx="409">
                  <c:v>1.7768144600000001E-2</c:v>
                </c:pt>
                <c:pt idx="410">
                  <c:v>0.14688461999999999</c:v>
                </c:pt>
                <c:pt idx="411">
                  <c:v>0.16820669199999999</c:v>
                </c:pt>
                <c:pt idx="412">
                  <c:v>3.7905573800000002E-2</c:v>
                </c:pt>
                <c:pt idx="413">
                  <c:v>0.131485462</c:v>
                </c:pt>
                <c:pt idx="414">
                  <c:v>0.13740807799999999</c:v>
                </c:pt>
                <c:pt idx="415">
                  <c:v>1.8952786900000001E-2</c:v>
                </c:pt>
                <c:pt idx="416">
                  <c:v>2.9613971699999998E-2</c:v>
                </c:pt>
                <c:pt idx="417">
                  <c:v>3.5536587199999997E-2</c:v>
                </c:pt>
                <c:pt idx="418">
                  <c:v>1.65838003E-2</c:v>
                </c:pt>
                <c:pt idx="419">
                  <c:v>2.6060342800000001E-2</c:v>
                </c:pt>
                <c:pt idx="420">
                  <c:v>3.3167302599999997E-2</c:v>
                </c:pt>
                <c:pt idx="421">
                  <c:v>3.0798315999999999E-2</c:v>
                </c:pt>
                <c:pt idx="422">
                  <c:v>2.0137429200000001E-2</c:v>
                </c:pt>
                <c:pt idx="423">
                  <c:v>4.7382712400000004E-3</c:v>
                </c:pt>
                <c:pt idx="424">
                  <c:v>3.5536289199999999E-3</c:v>
                </c:pt>
                <c:pt idx="425">
                  <c:v>2.8429329400000002E-2</c:v>
                </c:pt>
                <c:pt idx="426">
                  <c:v>7.2257816799999999E-2</c:v>
                </c:pt>
                <c:pt idx="427">
                  <c:v>7.9365074600000002E-2</c:v>
                </c:pt>
                <c:pt idx="428">
                  <c:v>0.23572623700000001</c:v>
                </c:pt>
                <c:pt idx="429">
                  <c:v>0.220326781</c:v>
                </c:pt>
                <c:pt idx="430">
                  <c:v>3.1982958300000003E-2</c:v>
                </c:pt>
                <c:pt idx="431">
                  <c:v>2.48757005E-2</c:v>
                </c:pt>
                <c:pt idx="432">
                  <c:v>3.1982958300000003E-2</c:v>
                </c:pt>
                <c:pt idx="433">
                  <c:v>3.90902162E-2</c:v>
                </c:pt>
                <c:pt idx="434">
                  <c:v>3.0798315999999999E-2</c:v>
                </c:pt>
                <c:pt idx="435">
                  <c:v>2.8429329400000002E-2</c:v>
                </c:pt>
                <c:pt idx="436">
                  <c:v>3.0798315999999999E-2</c:v>
                </c:pt>
                <c:pt idx="437">
                  <c:v>2.36910582E-2</c:v>
                </c:pt>
                <c:pt idx="438">
                  <c:v>1.5399158E-2</c:v>
                </c:pt>
                <c:pt idx="439">
                  <c:v>2.0137429200000001E-2</c:v>
                </c:pt>
                <c:pt idx="440">
                  <c:v>2.1322071599999999E-2</c:v>
                </c:pt>
                <c:pt idx="441">
                  <c:v>2.9613673699999999E-2</c:v>
                </c:pt>
                <c:pt idx="442">
                  <c:v>3.43519449E-2</c:v>
                </c:pt>
                <c:pt idx="443">
                  <c:v>1.5399456000000001E-2</c:v>
                </c:pt>
                <c:pt idx="444">
                  <c:v>1.0661184799999999E-2</c:v>
                </c:pt>
                <c:pt idx="445">
                  <c:v>1.4214515699999999E-2</c:v>
                </c:pt>
                <c:pt idx="446">
                  <c:v>1.06608868E-2</c:v>
                </c:pt>
                <c:pt idx="447">
                  <c:v>2.0137429200000001E-2</c:v>
                </c:pt>
                <c:pt idx="448">
                  <c:v>3.0798315999999999E-2</c:v>
                </c:pt>
                <c:pt idx="449">
                  <c:v>2.6060044800000001E-2</c:v>
                </c:pt>
                <c:pt idx="450">
                  <c:v>1.77684426E-2</c:v>
                </c:pt>
                <c:pt idx="451">
                  <c:v>1.89530849E-2</c:v>
                </c:pt>
                <c:pt idx="452">
                  <c:v>1.8952786900000001E-2</c:v>
                </c:pt>
                <c:pt idx="453">
                  <c:v>2.1321773499999998E-2</c:v>
                </c:pt>
                <c:pt idx="454">
                  <c:v>2.6060044800000001E-2</c:v>
                </c:pt>
                <c:pt idx="455">
                  <c:v>2.1322071599999999E-2</c:v>
                </c:pt>
                <c:pt idx="456">
                  <c:v>3.5536885300000001E-2</c:v>
                </c:pt>
                <c:pt idx="457">
                  <c:v>4.1459202799999997E-2</c:v>
                </c:pt>
                <c:pt idx="458">
                  <c:v>2.36910582E-2</c:v>
                </c:pt>
                <c:pt idx="459">
                  <c:v>2.2506713899999999E-2</c:v>
                </c:pt>
                <c:pt idx="460">
                  <c:v>2.0137131199999998E-2</c:v>
                </c:pt>
                <c:pt idx="461">
                  <c:v>7.1072578399999998E-3</c:v>
                </c:pt>
                <c:pt idx="462">
                  <c:v>1.1845827099999999E-2</c:v>
                </c:pt>
                <c:pt idx="463">
                  <c:v>1.4214515699999999E-2</c:v>
                </c:pt>
                <c:pt idx="464">
                  <c:v>1.5399158E-2</c:v>
                </c:pt>
                <c:pt idx="465">
                  <c:v>2.1322071599999999E-2</c:v>
                </c:pt>
                <c:pt idx="466">
                  <c:v>2.7244687100000001E-2</c:v>
                </c:pt>
                <c:pt idx="467">
                  <c:v>2.1322071599999999E-2</c:v>
                </c:pt>
                <c:pt idx="468">
                  <c:v>9.4762444500000008E-3</c:v>
                </c:pt>
                <c:pt idx="469">
                  <c:v>3.0798315999999999E-2</c:v>
                </c:pt>
                <c:pt idx="470">
                  <c:v>3.9090514200000002E-2</c:v>
                </c:pt>
                <c:pt idx="471">
                  <c:v>2.2506415799999999E-2</c:v>
                </c:pt>
                <c:pt idx="472">
                  <c:v>2.2506415799999999E-2</c:v>
                </c:pt>
                <c:pt idx="473">
                  <c:v>1.30301714E-2</c:v>
                </c:pt>
                <c:pt idx="474">
                  <c:v>0.48211321200000001</c:v>
                </c:pt>
                <c:pt idx="475">
                  <c:v>0.48329770599999999</c:v>
                </c:pt>
                <c:pt idx="476">
                  <c:v>7.1072578399999998E-3</c:v>
                </c:pt>
                <c:pt idx="477">
                  <c:v>8.2919001600000007E-3</c:v>
                </c:pt>
                <c:pt idx="478">
                  <c:v>1.65838003E-2</c:v>
                </c:pt>
                <c:pt idx="479">
                  <c:v>6.6335052300000003E-2</c:v>
                </c:pt>
                <c:pt idx="480">
                  <c:v>6.0412287699999997E-2</c:v>
                </c:pt>
                <c:pt idx="481">
                  <c:v>3.90902162E-2</c:v>
                </c:pt>
                <c:pt idx="482">
                  <c:v>0.16702204900000001</c:v>
                </c:pt>
                <c:pt idx="483">
                  <c:v>0.14333099099999999</c:v>
                </c:pt>
                <c:pt idx="484">
                  <c:v>2.13219225E-2</c:v>
                </c:pt>
                <c:pt idx="485">
                  <c:v>3.90902162E-2</c:v>
                </c:pt>
                <c:pt idx="486">
                  <c:v>4.3828487399999998E-2</c:v>
                </c:pt>
                <c:pt idx="487">
                  <c:v>2.48757005E-2</c:v>
                </c:pt>
                <c:pt idx="488">
                  <c:v>1.3030022400000001E-2</c:v>
                </c:pt>
                <c:pt idx="489">
                  <c:v>1.7768293599999999E-2</c:v>
                </c:pt>
                <c:pt idx="490">
                  <c:v>3.1982958300000003E-2</c:v>
                </c:pt>
                <c:pt idx="491">
                  <c:v>3.43519449E-2</c:v>
                </c:pt>
                <c:pt idx="492">
                  <c:v>8.0549567899999994E-2</c:v>
                </c:pt>
                <c:pt idx="493">
                  <c:v>9.2395246E-2</c:v>
                </c:pt>
                <c:pt idx="494">
                  <c:v>2.8429329400000002E-2</c:v>
                </c:pt>
                <c:pt idx="495">
                  <c:v>3.5536289199999999E-3</c:v>
                </c:pt>
                <c:pt idx="496">
                  <c:v>2.3691356200000002E-3</c:v>
                </c:pt>
                <c:pt idx="497">
                  <c:v>2.13219225E-2</c:v>
                </c:pt>
                <c:pt idx="498">
                  <c:v>4.5012980700000003E-2</c:v>
                </c:pt>
                <c:pt idx="499">
                  <c:v>5.4489523200000001E-2</c:v>
                </c:pt>
                <c:pt idx="500">
                  <c:v>2.96138227E-2</c:v>
                </c:pt>
                <c:pt idx="501">
                  <c:v>6.3965916600000006E-2</c:v>
                </c:pt>
                <c:pt idx="502">
                  <c:v>7.1073323499999994E-2</c:v>
                </c:pt>
                <c:pt idx="503">
                  <c:v>3.3167451600000002E-2</c:v>
                </c:pt>
                <c:pt idx="504">
                  <c:v>4.7382116299999999E-2</c:v>
                </c:pt>
                <c:pt idx="505">
                  <c:v>2.6060193799999999E-2</c:v>
                </c:pt>
                <c:pt idx="506">
                  <c:v>3.5536289199999999E-3</c:v>
                </c:pt>
                <c:pt idx="507">
                  <c:v>1.1844933000000001E-3</c:v>
                </c:pt>
                <c:pt idx="508">
                  <c:v>1.8952786900000001E-2</c:v>
                </c:pt>
                <c:pt idx="509">
                  <c:v>2.8429329400000002E-2</c:v>
                </c:pt>
                <c:pt idx="510">
                  <c:v>1.06610358E-2</c:v>
                </c:pt>
                <c:pt idx="511">
                  <c:v>0.58516943499999996</c:v>
                </c:pt>
                <c:pt idx="512">
                  <c:v>0.58516943499999996</c:v>
                </c:pt>
                <c:pt idx="513">
                  <c:v>0</c:v>
                </c:pt>
                <c:pt idx="514">
                  <c:v>7.1072578399999998E-3</c:v>
                </c:pt>
                <c:pt idx="515">
                  <c:v>8.2918256499999992E-3</c:v>
                </c:pt>
                <c:pt idx="516">
                  <c:v>1.1845678100000001E-3</c:v>
                </c:pt>
                <c:pt idx="517">
                  <c:v>5.9227645400000001E-3</c:v>
                </c:pt>
                <c:pt idx="518">
                  <c:v>5.9227645400000001E-3</c:v>
                </c:pt>
                <c:pt idx="519">
                  <c:v>1.30300969E-2</c:v>
                </c:pt>
                <c:pt idx="520">
                  <c:v>1.65838003E-2</c:v>
                </c:pt>
                <c:pt idx="521">
                  <c:v>9.4764679699999993E-3</c:v>
                </c:pt>
                <c:pt idx="522">
                  <c:v>9.4763934599999995E-3</c:v>
                </c:pt>
                <c:pt idx="523">
                  <c:v>1.0660961300000001E-2</c:v>
                </c:pt>
                <c:pt idx="524">
                  <c:v>7.1073323500000004E-3</c:v>
                </c:pt>
                <c:pt idx="525">
                  <c:v>8.2919001600000007E-3</c:v>
                </c:pt>
                <c:pt idx="526">
                  <c:v>8.2919001600000007E-3</c:v>
                </c:pt>
                <c:pt idx="527">
                  <c:v>0</c:v>
                </c:pt>
                <c:pt idx="528">
                  <c:v>0</c:v>
                </c:pt>
                <c:pt idx="529">
                  <c:v>2.36906111E-3</c:v>
                </c:pt>
                <c:pt idx="530">
                  <c:v>1.7768293599999999E-2</c:v>
                </c:pt>
                <c:pt idx="531">
                  <c:v>2.2506564900000001E-2</c:v>
                </c:pt>
                <c:pt idx="532">
                  <c:v>1.30300969E-2</c:v>
                </c:pt>
                <c:pt idx="533">
                  <c:v>9.4763934599999995E-3</c:v>
                </c:pt>
                <c:pt idx="534">
                  <c:v>1.3030022400000001E-2</c:v>
                </c:pt>
                <c:pt idx="535">
                  <c:v>9.4763934599999995E-3</c:v>
                </c:pt>
                <c:pt idx="536">
                  <c:v>4.7382712400000004E-3</c:v>
                </c:pt>
                <c:pt idx="537">
                  <c:v>4.7382712400000004E-3</c:v>
                </c:pt>
                <c:pt idx="538">
                  <c:v>1.89528614E-2</c:v>
                </c:pt>
                <c:pt idx="539">
                  <c:v>1.89528614E-2</c:v>
                </c:pt>
                <c:pt idx="540">
                  <c:v>0</c:v>
                </c:pt>
                <c:pt idx="541">
                  <c:v>0</c:v>
                </c:pt>
                <c:pt idx="542">
                  <c:v>2.4875551499999999E-2</c:v>
                </c:pt>
                <c:pt idx="543">
                  <c:v>2.4875551499999999E-2</c:v>
                </c:pt>
                <c:pt idx="544">
                  <c:v>0</c:v>
                </c:pt>
                <c:pt idx="545">
                  <c:v>0.70244020200000001</c:v>
                </c:pt>
                <c:pt idx="546">
                  <c:v>0.70244020200000001</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numCache>
            </c:numRef>
          </c:yVal>
          <c:smooth val="1"/>
          <c:extLst>
            <c:ext xmlns:c16="http://schemas.microsoft.com/office/drawing/2014/chart" uri="{C3380CC4-5D6E-409C-BE32-E72D297353CC}">
              <c16:uniqueId val="{00000001-8E4E-7A4B-BDD8-83021C82E043}"/>
            </c:ext>
          </c:extLst>
        </c:ser>
        <c:dLbls>
          <c:showLegendKey val="0"/>
          <c:showVal val="0"/>
          <c:showCatName val="0"/>
          <c:showSerName val="0"/>
          <c:showPercent val="0"/>
          <c:showBubbleSize val="0"/>
        </c:dLbls>
        <c:axId val="336895808"/>
        <c:axId val="336785344"/>
      </c:scatterChart>
      <c:valAx>
        <c:axId val="336895808"/>
        <c:scaling>
          <c:orientation val="minMax"/>
          <c:max val="3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Pore diameter </a:t>
                </a:r>
                <a:r>
                  <a:rPr lang="en-US" b="1" baseline="0"/>
                  <a:t> </a:t>
                </a:r>
                <a:r>
                  <a:rPr lang="en-US" b="1"/>
                  <a:t>(Å)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785344"/>
        <c:crosses val="autoZero"/>
        <c:crossBetween val="midCat"/>
      </c:valAx>
      <c:valAx>
        <c:axId val="336785344"/>
        <c:scaling>
          <c:orientation val="minMax"/>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Derivative distribution function</a:t>
                </a:r>
              </a:p>
            </c:rich>
          </c:tx>
          <c:layout>
            <c:manualLayout>
              <c:xMode val="edge"/>
              <c:yMode val="edge"/>
              <c:x val="2.4128993887069416E-2"/>
              <c:y val="0.24355433975779786"/>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336895808"/>
        <c:crosses val="autoZero"/>
        <c:crossBetween val="midCat"/>
      </c:valAx>
      <c:spPr>
        <a:noFill/>
        <a:ln>
          <a:noFill/>
        </a:ln>
        <a:effectLst/>
      </c:spPr>
    </c:plotArea>
    <c:legend>
      <c:legendPos val="r"/>
      <c:layout>
        <c:manualLayout>
          <c:xMode val="edge"/>
          <c:yMode val="edge"/>
          <c:x val="0.17358209944098221"/>
          <c:y val="4.2539101602475926E-2"/>
          <c:w val="0.37372051968804598"/>
          <c:h val="0.19465285693741077"/>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530765183"/>
          <c:y val="4.023550259274900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'g(r)'!$O$5:$O$105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0.224298766145416</c:v>
                </c:pt>
                <c:pt idx="12">
                  <c:v>0.57968620476322896</c:v>
                </c:pt>
                <c:pt idx="13">
                  <c:v>2.9221550644057301</c:v>
                </c:pt>
                <c:pt idx="14">
                  <c:v>24.927659837838199</c:v>
                </c:pt>
                <c:pt idx="15">
                  <c:v>2.1941381978867298</c:v>
                </c:pt>
                <c:pt idx="16">
                  <c:v>0.202599308685393</c:v>
                </c:pt>
                <c:pt idx="17">
                  <c:v>9.9396890752677606E-3</c:v>
                </c:pt>
                <c:pt idx="18">
                  <c:v>2.3402704683399E-3</c:v>
                </c:pt>
                <c:pt idx="19">
                  <c:v>4.25078888822034E-4</c:v>
                </c:pt>
                <c:pt idx="20">
                  <c:v>8.0153922635000895E-3</c:v>
                </c:pt>
                <c:pt idx="21">
                  <c:v>3.0514675135312402E-2</c:v>
                </c:pt>
                <c:pt idx="22">
                  <c:v>0.18662299764342899</c:v>
                </c:pt>
                <c:pt idx="23">
                  <c:v>0.80418868151307099</c:v>
                </c:pt>
                <c:pt idx="24">
                  <c:v>7.4775928435702097</c:v>
                </c:pt>
                <c:pt idx="25">
                  <c:v>8.3272784285321393</c:v>
                </c:pt>
                <c:pt idx="26">
                  <c:v>1.27913124078656</c:v>
                </c:pt>
                <c:pt idx="27">
                  <c:v>0.85244185276321904</c:v>
                </c:pt>
                <c:pt idx="28">
                  <c:v>3.04779070135034</c:v>
                </c:pt>
                <c:pt idx="29">
                  <c:v>2.49383400140721</c:v>
                </c:pt>
                <c:pt idx="30">
                  <c:v>1.0496404755612501</c:v>
                </c:pt>
                <c:pt idx="31">
                  <c:v>1.13237387469201</c:v>
                </c:pt>
                <c:pt idx="32">
                  <c:v>1.33410551489586</c:v>
                </c:pt>
                <c:pt idx="33">
                  <c:v>1.5235634631115</c:v>
                </c:pt>
                <c:pt idx="34">
                  <c:v>1.60102387393752</c:v>
                </c:pt>
                <c:pt idx="35">
                  <c:v>1.65245129785148</c:v>
                </c:pt>
                <c:pt idx="36">
                  <c:v>1.8777090797595</c:v>
                </c:pt>
                <c:pt idx="37">
                  <c:v>3.7553190638862199</c:v>
                </c:pt>
                <c:pt idx="38">
                  <c:v>4.9644018633614397</c:v>
                </c:pt>
                <c:pt idx="39">
                  <c:v>2.1398866446065998</c:v>
                </c:pt>
                <c:pt idx="40">
                  <c:v>1.64257375639059</c:v>
                </c:pt>
                <c:pt idx="41">
                  <c:v>1.7074609818016699</c:v>
                </c:pt>
                <c:pt idx="42">
                  <c:v>2.6911662174050801</c:v>
                </c:pt>
                <c:pt idx="43">
                  <c:v>3.8096321902947099</c:v>
                </c:pt>
                <c:pt idx="44">
                  <c:v>2.0879498685073798</c:v>
                </c:pt>
                <c:pt idx="45">
                  <c:v>1.6202341459002401</c:v>
                </c:pt>
                <c:pt idx="46">
                  <c:v>1.5392803105600401</c:v>
                </c:pt>
                <c:pt idx="47">
                  <c:v>1.56053208145041</c:v>
                </c:pt>
                <c:pt idx="48">
                  <c:v>1.7176971401300001</c:v>
                </c:pt>
                <c:pt idx="49">
                  <c:v>2.7609257320943201</c:v>
                </c:pt>
                <c:pt idx="50">
                  <c:v>2.9109855220093501</c:v>
                </c:pt>
                <c:pt idx="51">
                  <c:v>2.6505567176135201</c:v>
                </c:pt>
                <c:pt idx="52">
                  <c:v>2.4599617439184001</c:v>
                </c:pt>
                <c:pt idx="53">
                  <c:v>1.6030286123276001</c:v>
                </c:pt>
                <c:pt idx="54">
                  <c:v>1.3755909408201501</c:v>
                </c:pt>
                <c:pt idx="55">
                  <c:v>1.36929389117406</c:v>
                </c:pt>
                <c:pt idx="56">
                  <c:v>1.4327297518821001</c:v>
                </c:pt>
                <c:pt idx="57">
                  <c:v>1.8272877369173499</c:v>
                </c:pt>
                <c:pt idx="58">
                  <c:v>1.6027408956954901</c:v>
                </c:pt>
                <c:pt idx="59">
                  <c:v>1.38600929218834</c:v>
                </c:pt>
                <c:pt idx="60">
                  <c:v>1.39048789712377</c:v>
                </c:pt>
                <c:pt idx="61">
                  <c:v>1.57373085428819</c:v>
                </c:pt>
                <c:pt idx="62">
                  <c:v>2.1322840057874499</c:v>
                </c:pt>
                <c:pt idx="63">
                  <c:v>2.0566663596285601</c:v>
                </c:pt>
                <c:pt idx="64">
                  <c:v>1.7931938654531601</c:v>
                </c:pt>
                <c:pt idx="65">
                  <c:v>2.4928136204934401</c:v>
                </c:pt>
                <c:pt idx="66">
                  <c:v>2.6549026002412499</c:v>
                </c:pt>
                <c:pt idx="67">
                  <c:v>1.8430692597843701</c:v>
                </c:pt>
                <c:pt idx="68">
                  <c:v>1.6004375493415399</c:v>
                </c:pt>
                <c:pt idx="69">
                  <c:v>1.5646069446520401</c:v>
                </c:pt>
                <c:pt idx="70">
                  <c:v>1.5778526646920299</c:v>
                </c:pt>
                <c:pt idx="71">
                  <c:v>1.7057416949530799</c:v>
                </c:pt>
                <c:pt idx="72">
                  <c:v>1.7268160333328899</c:v>
                </c:pt>
                <c:pt idx="73">
                  <c:v>1.6754122978616901</c:v>
                </c:pt>
                <c:pt idx="74">
                  <c:v>1.9080256643070499</c:v>
                </c:pt>
                <c:pt idx="75">
                  <c:v>2.0638452510706702</c:v>
                </c:pt>
                <c:pt idx="76">
                  <c:v>1.9339201203221199</c:v>
                </c:pt>
                <c:pt idx="77">
                  <c:v>1.61002220543136</c:v>
                </c:pt>
                <c:pt idx="78">
                  <c:v>1.5228628999102301</c:v>
                </c:pt>
                <c:pt idx="79">
                  <c:v>1.63610273447454</c:v>
                </c:pt>
                <c:pt idx="80">
                  <c:v>1.7464291652938</c:v>
                </c:pt>
                <c:pt idx="81">
                  <c:v>1.5474369601815301</c:v>
                </c:pt>
                <c:pt idx="82">
                  <c:v>1.439667112787</c:v>
                </c:pt>
                <c:pt idx="83">
                  <c:v>1.4179829366994801</c:v>
                </c:pt>
                <c:pt idx="84">
                  <c:v>1.4378915285976399</c:v>
                </c:pt>
                <c:pt idx="85">
                  <c:v>1.5450386914695999</c:v>
                </c:pt>
                <c:pt idx="86">
                  <c:v>1.71934229856697</c:v>
                </c:pt>
                <c:pt idx="87">
                  <c:v>1.75914557546454</c:v>
                </c:pt>
                <c:pt idx="88">
                  <c:v>1.67242784100052</c:v>
                </c:pt>
                <c:pt idx="89">
                  <c:v>1.7522692011235801</c:v>
                </c:pt>
                <c:pt idx="90">
                  <c:v>1.7355489304424201</c:v>
                </c:pt>
                <c:pt idx="91">
                  <c:v>1.4863192311887501</c:v>
                </c:pt>
                <c:pt idx="92">
                  <c:v>1.41045413293998</c:v>
                </c:pt>
                <c:pt idx="93">
                  <c:v>1.4560462452508001</c:v>
                </c:pt>
                <c:pt idx="94">
                  <c:v>1.53385381529924</c:v>
                </c:pt>
                <c:pt idx="95">
                  <c:v>1.4677392128778199</c:v>
                </c:pt>
                <c:pt idx="96">
                  <c:v>1.3997703947308</c:v>
                </c:pt>
                <c:pt idx="97">
                  <c:v>1.40616335996599</c:v>
                </c:pt>
                <c:pt idx="98">
                  <c:v>1.4504280330741299</c:v>
                </c:pt>
                <c:pt idx="99">
                  <c:v>1.55902134949029</c:v>
                </c:pt>
                <c:pt idx="100">
                  <c:v>1.6402473083192</c:v>
                </c:pt>
              </c:numCache>
            </c:numRef>
          </c:yVal>
          <c:smooth val="1"/>
          <c:extLst>
            <c:ext xmlns:c16="http://schemas.microsoft.com/office/drawing/2014/chart" uri="{C3380CC4-5D6E-409C-BE32-E72D297353CC}">
              <c16:uniqueId val="{00000000-10FA-BE4D-8409-32C01A453D7D}"/>
            </c:ext>
          </c:extLst>
        </c:ser>
        <c:ser>
          <c:idx val="1"/>
          <c:order val="1"/>
          <c:tx>
            <c:strRef>
              <c:f>'g(r)'!$J$3:$L$3</c:f>
              <c:strCache>
                <c:ptCount val="1"/>
                <c:pt idx="0">
                  <c:v>C600</c:v>
                </c:pt>
              </c:strCache>
            </c:strRef>
          </c:tx>
          <c:spPr>
            <a:ln w="19050" cap="rnd">
              <a:solidFill>
                <a:srgbClr val="92D050"/>
              </a:solidFill>
              <a:prstDash val="solid"/>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'g(r)'!$K$5:$K$105</c:f>
              <c:numCache>
                <c:formatCode>General</c:formatCode>
                <c:ptCount val="101"/>
                <c:pt idx="0">
                  <c:v>0</c:v>
                </c:pt>
                <c:pt idx="1">
                  <c:v>0</c:v>
                </c:pt>
                <c:pt idx="2">
                  <c:v>0</c:v>
                </c:pt>
                <c:pt idx="3">
                  <c:v>0</c:v>
                </c:pt>
                <c:pt idx="4">
                  <c:v>0</c:v>
                </c:pt>
                <c:pt idx="5">
                  <c:v>0</c:v>
                </c:pt>
                <c:pt idx="6">
                  <c:v>0</c:v>
                </c:pt>
                <c:pt idx="7">
                  <c:v>0</c:v>
                </c:pt>
                <c:pt idx="8">
                  <c:v>0</c:v>
                </c:pt>
                <c:pt idx="9">
                  <c:v>0</c:v>
                </c:pt>
                <c:pt idx="10">
                  <c:v>4.63330318454448E-4</c:v>
                </c:pt>
                <c:pt idx="11">
                  <c:v>0.25238654307280201</c:v>
                </c:pt>
                <c:pt idx="12">
                  <c:v>0.41358935704059302</c:v>
                </c:pt>
                <c:pt idx="13">
                  <c:v>6.2563137110256797</c:v>
                </c:pt>
                <c:pt idx="14">
                  <c:v>48.277317379311903</c:v>
                </c:pt>
                <c:pt idx="15">
                  <c:v>3.26932078112914</c:v>
                </c:pt>
                <c:pt idx="16">
                  <c:v>0.377930070077937</c:v>
                </c:pt>
                <c:pt idx="17">
                  <c:v>2.2417557173787302E-2</c:v>
                </c:pt>
                <c:pt idx="18">
                  <c:v>7.1553678371460098E-3</c:v>
                </c:pt>
                <c:pt idx="19">
                  <c:v>1.40807131233926E-3</c:v>
                </c:pt>
                <c:pt idx="20">
                  <c:v>2.4256638190771501E-3</c:v>
                </c:pt>
                <c:pt idx="21">
                  <c:v>2.36989186016166E-2</c:v>
                </c:pt>
                <c:pt idx="22">
                  <c:v>0.17188708453469201</c:v>
                </c:pt>
                <c:pt idx="23">
                  <c:v>1.15346887422601</c:v>
                </c:pt>
                <c:pt idx="24">
                  <c:v>15.1507036847701</c:v>
                </c:pt>
                <c:pt idx="25">
                  <c:v>16.127446210519601</c:v>
                </c:pt>
                <c:pt idx="26">
                  <c:v>1.5509450751272</c:v>
                </c:pt>
                <c:pt idx="27">
                  <c:v>1.19737597886805</c:v>
                </c:pt>
                <c:pt idx="28">
                  <c:v>6.0286820438877902</c:v>
                </c:pt>
                <c:pt idx="29">
                  <c:v>4.75178725029141</c:v>
                </c:pt>
                <c:pt idx="30">
                  <c:v>1.7775477112304101</c:v>
                </c:pt>
                <c:pt idx="31">
                  <c:v>2.1683416698412001</c:v>
                </c:pt>
                <c:pt idx="32">
                  <c:v>2.78547415403734</c:v>
                </c:pt>
                <c:pt idx="33">
                  <c:v>3.1786762327823102</c:v>
                </c:pt>
                <c:pt idx="34">
                  <c:v>3.33770597211271</c:v>
                </c:pt>
                <c:pt idx="35">
                  <c:v>3.3977032747286202</c:v>
                </c:pt>
                <c:pt idx="36">
                  <c:v>3.6975592895765201</c:v>
                </c:pt>
                <c:pt idx="37">
                  <c:v>7.4202376970257697</c:v>
                </c:pt>
                <c:pt idx="38">
                  <c:v>9.7617475443141704</c:v>
                </c:pt>
                <c:pt idx="39">
                  <c:v>3.9941434926499699</c:v>
                </c:pt>
                <c:pt idx="40">
                  <c:v>3.1345095117580102</c:v>
                </c:pt>
                <c:pt idx="41">
                  <c:v>3.2260314845216</c:v>
                </c:pt>
                <c:pt idx="42">
                  <c:v>5.3198921376093598</c:v>
                </c:pt>
                <c:pt idx="43">
                  <c:v>7.4481730372698802</c:v>
                </c:pt>
                <c:pt idx="44">
                  <c:v>3.95634924964076</c:v>
                </c:pt>
                <c:pt idx="45">
                  <c:v>2.9372021537711701</c:v>
                </c:pt>
                <c:pt idx="46">
                  <c:v>2.78136343234757</c:v>
                </c:pt>
                <c:pt idx="47">
                  <c:v>2.7178119187379202</c:v>
                </c:pt>
                <c:pt idx="48">
                  <c:v>3.03850526425434</c:v>
                </c:pt>
                <c:pt idx="49">
                  <c:v>5.1786741289471703</c:v>
                </c:pt>
                <c:pt idx="50">
                  <c:v>5.3688365974818399</c:v>
                </c:pt>
                <c:pt idx="51">
                  <c:v>4.9464440310112199</c:v>
                </c:pt>
                <c:pt idx="52">
                  <c:v>4.6302000559129199</c:v>
                </c:pt>
                <c:pt idx="53">
                  <c:v>2.8652931881882799</c:v>
                </c:pt>
                <c:pt idx="54">
                  <c:v>2.4074470848642302</c:v>
                </c:pt>
                <c:pt idx="55">
                  <c:v>2.3201177402758502</c:v>
                </c:pt>
                <c:pt idx="56">
                  <c:v>2.5054742878711602</c:v>
                </c:pt>
                <c:pt idx="57">
                  <c:v>3.2020804812186898</c:v>
                </c:pt>
                <c:pt idx="58">
                  <c:v>2.7974079423168798</c:v>
                </c:pt>
                <c:pt idx="59">
                  <c:v>2.30442175801543</c:v>
                </c:pt>
                <c:pt idx="60">
                  <c:v>2.31518012759155</c:v>
                </c:pt>
                <c:pt idx="61">
                  <c:v>2.67650413831073</c:v>
                </c:pt>
                <c:pt idx="62">
                  <c:v>3.9011482973393199</c:v>
                </c:pt>
                <c:pt idx="63">
                  <c:v>3.8176808162853302</c:v>
                </c:pt>
                <c:pt idx="64">
                  <c:v>3.2986229517401902</c:v>
                </c:pt>
                <c:pt idx="65">
                  <c:v>4.7084598884629596</c:v>
                </c:pt>
                <c:pt idx="66">
                  <c:v>5.1481771106534504</c:v>
                </c:pt>
                <c:pt idx="67">
                  <c:v>3.4797450918851598</c:v>
                </c:pt>
                <c:pt idx="68">
                  <c:v>2.9180803604342</c:v>
                </c:pt>
                <c:pt idx="69">
                  <c:v>2.7831779179770102</c:v>
                </c:pt>
                <c:pt idx="70">
                  <c:v>2.79473117318696</c:v>
                </c:pt>
                <c:pt idx="71">
                  <c:v>3.02998485536247</c:v>
                </c:pt>
                <c:pt idx="72">
                  <c:v>3.0764010559731099</c:v>
                </c:pt>
                <c:pt idx="73">
                  <c:v>2.9381433549138398</c:v>
                </c:pt>
                <c:pt idx="74">
                  <c:v>3.41067664043528</c:v>
                </c:pt>
                <c:pt idx="75">
                  <c:v>3.6971363706409401</c:v>
                </c:pt>
                <c:pt idx="76">
                  <c:v>3.4456536600077601</c:v>
                </c:pt>
                <c:pt idx="77">
                  <c:v>2.8255622631196702</c:v>
                </c:pt>
                <c:pt idx="78">
                  <c:v>2.57052375699155</c:v>
                </c:pt>
                <c:pt idx="79">
                  <c:v>2.80927337500031</c:v>
                </c:pt>
                <c:pt idx="80">
                  <c:v>3.0258633043461902</c:v>
                </c:pt>
                <c:pt idx="81">
                  <c:v>2.6111068264111101</c:v>
                </c:pt>
                <c:pt idx="82">
                  <c:v>2.3716984613923802</c:v>
                </c:pt>
                <c:pt idx="83">
                  <c:v>2.3175505128562102</c:v>
                </c:pt>
                <c:pt idx="84">
                  <c:v>2.3225069278400801</c:v>
                </c:pt>
                <c:pt idx="85">
                  <c:v>2.5170282563157098</c:v>
                </c:pt>
                <c:pt idx="86">
                  <c:v>2.8882656575461398</c:v>
                </c:pt>
                <c:pt idx="87">
                  <c:v>2.9619607815242102</c:v>
                </c:pt>
                <c:pt idx="88">
                  <c:v>2.7642978991796898</c:v>
                </c:pt>
                <c:pt idx="89">
                  <c:v>2.9315148870897199</c:v>
                </c:pt>
                <c:pt idx="90">
                  <c:v>2.9159518224261398</c:v>
                </c:pt>
                <c:pt idx="91">
                  <c:v>2.4382789124760702</c:v>
                </c:pt>
                <c:pt idx="92">
                  <c:v>2.2600976492354699</c:v>
                </c:pt>
                <c:pt idx="93">
                  <c:v>2.3806015703786501</c:v>
                </c:pt>
                <c:pt idx="94">
                  <c:v>2.5505405280928501</c:v>
                </c:pt>
                <c:pt idx="95">
                  <c:v>2.44569463449022</c:v>
                </c:pt>
                <c:pt idx="96">
                  <c:v>2.3253863340407599</c:v>
                </c:pt>
                <c:pt idx="97">
                  <c:v>2.3127196398489098</c:v>
                </c:pt>
                <c:pt idx="98">
                  <c:v>2.37962269822606</c:v>
                </c:pt>
                <c:pt idx="99">
                  <c:v>2.6042234467452898</c:v>
                </c:pt>
                <c:pt idx="100">
                  <c:v>2.7860717524398702</c:v>
                </c:pt>
              </c:numCache>
            </c:numRef>
          </c:yVal>
          <c:smooth val="1"/>
          <c:extLst>
            <c:ext xmlns:c16="http://schemas.microsoft.com/office/drawing/2014/chart" uri="{C3380CC4-5D6E-409C-BE32-E72D297353CC}">
              <c16:uniqueId val="{00000001-10FA-BE4D-8409-32C01A453D7D}"/>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'g(r)'!$G$5:$G$105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0.39804341809548899</c:v>
                </c:pt>
                <c:pt idx="12">
                  <c:v>0.68839247926842095</c:v>
                </c:pt>
                <c:pt idx="13">
                  <c:v>7.5823321530394399</c:v>
                </c:pt>
                <c:pt idx="14">
                  <c:v>41.878410554343603</c:v>
                </c:pt>
                <c:pt idx="15">
                  <c:v>4.7088714695717897</c:v>
                </c:pt>
                <c:pt idx="16">
                  <c:v>0.58488090914489799</c:v>
                </c:pt>
                <c:pt idx="17">
                  <c:v>5.6734805384097198E-2</c:v>
                </c:pt>
                <c:pt idx="18">
                  <c:v>7.9303833956823507E-3</c:v>
                </c:pt>
                <c:pt idx="19">
                  <c:v>2.9406333192627701E-3</c:v>
                </c:pt>
                <c:pt idx="20">
                  <c:v>3.7438732635740801E-3</c:v>
                </c:pt>
                <c:pt idx="21">
                  <c:v>3.1337731303738098E-2</c:v>
                </c:pt>
                <c:pt idx="22">
                  <c:v>0.19361766374997799</c:v>
                </c:pt>
                <c:pt idx="23">
                  <c:v>1.4097761614098601</c:v>
                </c:pt>
                <c:pt idx="24">
                  <c:v>13.500429947113201</c:v>
                </c:pt>
                <c:pt idx="25">
                  <c:v>14.1361093189836</c:v>
                </c:pt>
                <c:pt idx="26">
                  <c:v>1.93134978078528</c:v>
                </c:pt>
                <c:pt idx="27">
                  <c:v>1.3453264471352899</c:v>
                </c:pt>
                <c:pt idx="28">
                  <c:v>5.1711089936874997</c:v>
                </c:pt>
                <c:pt idx="29">
                  <c:v>4.2356137613955802</c:v>
                </c:pt>
                <c:pt idx="30">
                  <c:v>1.7676851133339799</c:v>
                </c:pt>
                <c:pt idx="31">
                  <c:v>1.9900682006863799</c:v>
                </c:pt>
                <c:pt idx="32">
                  <c:v>2.4314607156999699</c:v>
                </c:pt>
                <c:pt idx="33">
                  <c:v>2.7658996920497598</c:v>
                </c:pt>
                <c:pt idx="34">
                  <c:v>2.9184236795412599</c:v>
                </c:pt>
                <c:pt idx="35">
                  <c:v>3.0281184837888699</c:v>
                </c:pt>
                <c:pt idx="36">
                  <c:v>3.44843157901192</c:v>
                </c:pt>
                <c:pt idx="37">
                  <c:v>6.5929444943002302</c:v>
                </c:pt>
                <c:pt idx="38">
                  <c:v>8.1386306798225903</c:v>
                </c:pt>
                <c:pt idx="39">
                  <c:v>3.7759712119180202</c:v>
                </c:pt>
                <c:pt idx="40">
                  <c:v>2.9094359554941498</c:v>
                </c:pt>
                <c:pt idx="41">
                  <c:v>3.0340085213644001</c:v>
                </c:pt>
                <c:pt idx="42">
                  <c:v>4.8196401696553801</c:v>
                </c:pt>
                <c:pt idx="43">
                  <c:v>6.2357677133185696</c:v>
                </c:pt>
                <c:pt idx="44">
                  <c:v>3.6728142874207599</c:v>
                </c:pt>
                <c:pt idx="45">
                  <c:v>2.7949202922599601</c:v>
                </c:pt>
                <c:pt idx="46">
                  <c:v>2.6418868230067898</c:v>
                </c:pt>
                <c:pt idx="47">
                  <c:v>2.6182651574589202</c:v>
                </c:pt>
                <c:pt idx="48">
                  <c:v>2.9807648304838201</c:v>
                </c:pt>
                <c:pt idx="49">
                  <c:v>4.60859472325523</c:v>
                </c:pt>
                <c:pt idx="50">
                  <c:v>4.7621959271156298</c:v>
                </c:pt>
                <c:pt idx="51">
                  <c:v>4.4192616055173302</c:v>
                </c:pt>
                <c:pt idx="52">
                  <c:v>4.0709546576977402</c:v>
                </c:pt>
                <c:pt idx="53">
                  <c:v>2.74091131051145</c:v>
                </c:pt>
                <c:pt idx="54">
                  <c:v>2.3544460783372601</c:v>
                </c:pt>
                <c:pt idx="55">
                  <c:v>2.2787994422646198</c:v>
                </c:pt>
                <c:pt idx="56">
                  <c:v>2.43950149663935</c:v>
                </c:pt>
                <c:pt idx="57">
                  <c:v>2.9379895760320198</c:v>
                </c:pt>
                <c:pt idx="58">
                  <c:v>2.6156714715835601</c:v>
                </c:pt>
                <c:pt idx="59">
                  <c:v>2.27051190176915</c:v>
                </c:pt>
                <c:pt idx="60">
                  <c:v>2.2915586078983798</c:v>
                </c:pt>
                <c:pt idx="61">
                  <c:v>2.60407316195609</c:v>
                </c:pt>
                <c:pt idx="62">
                  <c:v>3.44207984080162</c:v>
                </c:pt>
                <c:pt idx="63">
                  <c:v>3.3567938099707901</c:v>
                </c:pt>
                <c:pt idx="64">
                  <c:v>3.0549228062191198</c:v>
                </c:pt>
                <c:pt idx="65">
                  <c:v>4.0464786201323601</c:v>
                </c:pt>
                <c:pt idx="66">
                  <c:v>4.2545903568440897</c:v>
                </c:pt>
                <c:pt idx="67">
                  <c:v>3.1014939478524202</c:v>
                </c:pt>
                <c:pt idx="68">
                  <c:v>2.6617495202503099</c:v>
                </c:pt>
                <c:pt idx="69">
                  <c:v>2.5726666864430801</c:v>
                </c:pt>
                <c:pt idx="70">
                  <c:v>2.60136677768919</c:v>
                </c:pt>
                <c:pt idx="71">
                  <c:v>2.7597559431170202</c:v>
                </c:pt>
                <c:pt idx="72">
                  <c:v>2.8036353946039601</c:v>
                </c:pt>
                <c:pt idx="73">
                  <c:v>2.77291161380451</c:v>
                </c:pt>
                <c:pt idx="74">
                  <c:v>3.1127094439215202</c:v>
                </c:pt>
                <c:pt idx="75">
                  <c:v>3.2802411634542898</c:v>
                </c:pt>
                <c:pt idx="76">
                  <c:v>3.0719443751536799</c:v>
                </c:pt>
                <c:pt idx="77">
                  <c:v>2.6401263178775101</c:v>
                </c:pt>
                <c:pt idx="78">
                  <c:v>2.4788280018331301</c:v>
                </c:pt>
                <c:pt idx="79">
                  <c:v>2.6527719423120701</c:v>
                </c:pt>
                <c:pt idx="80">
                  <c:v>2.7645861423084699</c:v>
                </c:pt>
                <c:pt idx="81">
                  <c:v>2.4823120254887501</c:v>
                </c:pt>
                <c:pt idx="82">
                  <c:v>2.3034977901835698</c:v>
                </c:pt>
                <c:pt idx="83">
                  <c:v>2.26618654950695</c:v>
                </c:pt>
                <c:pt idx="84">
                  <c:v>2.28725420552365</c:v>
                </c:pt>
                <c:pt idx="85">
                  <c:v>2.4459908499493399</c:v>
                </c:pt>
                <c:pt idx="86">
                  <c:v>2.6967383778433498</c:v>
                </c:pt>
                <c:pt idx="87">
                  <c:v>2.71773192061874</c:v>
                </c:pt>
                <c:pt idx="88">
                  <c:v>2.6082029949707399</c:v>
                </c:pt>
                <c:pt idx="89">
                  <c:v>2.7003569546454198</c:v>
                </c:pt>
                <c:pt idx="90">
                  <c:v>2.6441053008535</c:v>
                </c:pt>
                <c:pt idx="91">
                  <c:v>2.33171969370559</c:v>
                </c:pt>
                <c:pt idx="92">
                  <c:v>2.2230009740853198</c:v>
                </c:pt>
                <c:pt idx="93">
                  <c:v>2.28741559785357</c:v>
                </c:pt>
                <c:pt idx="94">
                  <c:v>2.3533005156521201</c:v>
                </c:pt>
                <c:pt idx="95">
                  <c:v>2.2838058133632999</c:v>
                </c:pt>
                <c:pt idx="96">
                  <c:v>2.2223871890846199</c:v>
                </c:pt>
                <c:pt idx="97">
                  <c:v>2.21048866509881</c:v>
                </c:pt>
                <c:pt idx="98">
                  <c:v>2.28240355120503</c:v>
                </c:pt>
                <c:pt idx="99">
                  <c:v>2.4390209840163202</c:v>
                </c:pt>
                <c:pt idx="100">
                  <c:v>2.5202748566762199</c:v>
                </c:pt>
              </c:numCache>
            </c:numRef>
          </c:yVal>
          <c:smooth val="1"/>
          <c:extLst>
            <c:ext xmlns:c16="http://schemas.microsoft.com/office/drawing/2014/chart" uri="{C3380CC4-5D6E-409C-BE32-E72D297353CC}">
              <c16:uniqueId val="{00000002-10FA-BE4D-8409-32C01A453D7D}"/>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'g(r)'!$C$5:$C$105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1.12936514911367</c:v>
                </c:pt>
                <c:pt idx="12">
                  <c:v>1.2360157711825699</c:v>
                </c:pt>
                <c:pt idx="13">
                  <c:v>6.96220744076403</c:v>
                </c:pt>
                <c:pt idx="14">
                  <c:v>29.340529297907899</c:v>
                </c:pt>
                <c:pt idx="15">
                  <c:v>4.7725914197588901</c:v>
                </c:pt>
                <c:pt idx="16">
                  <c:v>0.682443033213323</c:v>
                </c:pt>
                <c:pt idx="17">
                  <c:v>4.5776298542428602E-2</c:v>
                </c:pt>
                <c:pt idx="18">
                  <c:v>1.26260750915922E-2</c:v>
                </c:pt>
                <c:pt idx="19">
                  <c:v>5.12317620235572E-3</c:v>
                </c:pt>
                <c:pt idx="20">
                  <c:v>1.650866045488E-2</c:v>
                </c:pt>
                <c:pt idx="21">
                  <c:v>4.9676517535914302E-2</c:v>
                </c:pt>
                <c:pt idx="22">
                  <c:v>0.25844365201473801</c:v>
                </c:pt>
                <c:pt idx="23">
                  <c:v>1.3036163218096899</c:v>
                </c:pt>
                <c:pt idx="24">
                  <c:v>9.2296906947276192</c:v>
                </c:pt>
                <c:pt idx="25">
                  <c:v>10.2101048218298</c:v>
                </c:pt>
                <c:pt idx="26">
                  <c:v>2.19607730983769</c:v>
                </c:pt>
                <c:pt idx="27">
                  <c:v>1.29602903876472</c:v>
                </c:pt>
                <c:pt idx="28">
                  <c:v>3.5550646871375799</c:v>
                </c:pt>
                <c:pt idx="29">
                  <c:v>3.0756778474571802</c:v>
                </c:pt>
                <c:pt idx="30">
                  <c:v>1.5138757263470899</c:v>
                </c:pt>
                <c:pt idx="31">
                  <c:v>1.5565713193872699</c:v>
                </c:pt>
                <c:pt idx="32">
                  <c:v>1.7716355331770199</c:v>
                </c:pt>
                <c:pt idx="33">
                  <c:v>1.9648030012583699</c:v>
                </c:pt>
                <c:pt idx="34">
                  <c:v>2.10849564504456</c:v>
                </c:pt>
                <c:pt idx="35">
                  <c:v>2.26706005730634</c:v>
                </c:pt>
                <c:pt idx="36">
                  <c:v>2.6625665689710898</c:v>
                </c:pt>
                <c:pt idx="37">
                  <c:v>4.7613634071892097</c:v>
                </c:pt>
                <c:pt idx="38">
                  <c:v>5.81514670132034</c:v>
                </c:pt>
                <c:pt idx="39">
                  <c:v>2.8394738898447902</c:v>
                </c:pt>
                <c:pt idx="40">
                  <c:v>2.2220602085553001</c:v>
                </c:pt>
                <c:pt idx="41">
                  <c:v>2.3297832199953099</c:v>
                </c:pt>
                <c:pt idx="42">
                  <c:v>3.5086599135413601</c:v>
                </c:pt>
                <c:pt idx="43">
                  <c:v>4.4386500671844704</c:v>
                </c:pt>
                <c:pt idx="44">
                  <c:v>2.7666607387726101</c:v>
                </c:pt>
                <c:pt idx="45">
                  <c:v>2.1763400102844002</c:v>
                </c:pt>
                <c:pt idx="46">
                  <c:v>2.1006320358692898</c:v>
                </c:pt>
                <c:pt idx="47">
                  <c:v>2.11941888492193</c:v>
                </c:pt>
                <c:pt idx="48">
                  <c:v>2.39374619681023</c:v>
                </c:pt>
                <c:pt idx="49">
                  <c:v>3.4331467852467901</c:v>
                </c:pt>
                <c:pt idx="50">
                  <c:v>3.5709219719493901</c:v>
                </c:pt>
                <c:pt idx="51">
                  <c:v>3.2649710384754802</c:v>
                </c:pt>
                <c:pt idx="52">
                  <c:v>3.0350095567303002</c:v>
                </c:pt>
                <c:pt idx="53">
                  <c:v>2.1430161184694398</c:v>
                </c:pt>
                <c:pt idx="54">
                  <c:v>1.9014874581313901</c:v>
                </c:pt>
                <c:pt idx="55">
                  <c:v>1.87459972146229</c:v>
                </c:pt>
                <c:pt idx="56">
                  <c:v>2.0012910501036001</c:v>
                </c:pt>
                <c:pt idx="57">
                  <c:v>2.3191035045964301</c:v>
                </c:pt>
                <c:pt idx="58">
                  <c:v>2.09180196248633</c:v>
                </c:pt>
                <c:pt idx="59">
                  <c:v>1.87134260681564</c:v>
                </c:pt>
                <c:pt idx="60">
                  <c:v>1.9042860932083501</c:v>
                </c:pt>
                <c:pt idx="61">
                  <c:v>2.1107689851759499</c:v>
                </c:pt>
                <c:pt idx="62">
                  <c:v>2.6289429449115098</c:v>
                </c:pt>
                <c:pt idx="63">
                  <c:v>2.53904533647844</c:v>
                </c:pt>
                <c:pt idx="64">
                  <c:v>2.32457678562244</c:v>
                </c:pt>
                <c:pt idx="65">
                  <c:v>2.9639083270592601</c:v>
                </c:pt>
                <c:pt idx="66">
                  <c:v>3.0813130628340399</c:v>
                </c:pt>
                <c:pt idx="67">
                  <c:v>2.3089471074283598</c:v>
                </c:pt>
                <c:pt idx="68">
                  <c:v>2.0574683590633698</c:v>
                </c:pt>
                <c:pt idx="69">
                  <c:v>2.0268039628601699</c:v>
                </c:pt>
                <c:pt idx="70">
                  <c:v>2.0581841052449601</c:v>
                </c:pt>
                <c:pt idx="71">
                  <c:v>2.1852884229899301</c:v>
                </c:pt>
                <c:pt idx="72">
                  <c:v>2.2249251554348901</c:v>
                </c:pt>
                <c:pt idx="73">
                  <c:v>2.2145926542863399</c:v>
                </c:pt>
                <c:pt idx="74">
                  <c:v>2.4320143209937899</c:v>
                </c:pt>
                <c:pt idx="75">
                  <c:v>2.5351530307024102</c:v>
                </c:pt>
                <c:pt idx="76">
                  <c:v>2.37159438096104</c:v>
                </c:pt>
                <c:pt idx="77">
                  <c:v>2.1055341361281599</c:v>
                </c:pt>
                <c:pt idx="78">
                  <c:v>2.0176332687797802</c:v>
                </c:pt>
                <c:pt idx="79">
                  <c:v>2.12780954593938</c:v>
                </c:pt>
                <c:pt idx="80">
                  <c:v>2.1799884912195102</c:v>
                </c:pt>
                <c:pt idx="81">
                  <c:v>1.9885926961790701</c:v>
                </c:pt>
                <c:pt idx="82">
                  <c:v>1.8907705314760801</c:v>
                </c:pt>
                <c:pt idx="83">
                  <c:v>1.87869877561859</c:v>
                </c:pt>
                <c:pt idx="84">
                  <c:v>1.9013966216148199</c:v>
                </c:pt>
                <c:pt idx="85">
                  <c:v>2.0200624937745002</c:v>
                </c:pt>
                <c:pt idx="86">
                  <c:v>2.1682213182039001</c:v>
                </c:pt>
                <c:pt idx="87">
                  <c:v>2.1853611217439899</c:v>
                </c:pt>
                <c:pt idx="88">
                  <c:v>2.1139138711377199</c:v>
                </c:pt>
                <c:pt idx="89">
                  <c:v>2.17034115611288</c:v>
                </c:pt>
                <c:pt idx="90">
                  <c:v>2.1162919049274702</c:v>
                </c:pt>
                <c:pt idx="91">
                  <c:v>1.9145705745842401</c:v>
                </c:pt>
                <c:pt idx="92">
                  <c:v>1.84331450702741</c:v>
                </c:pt>
                <c:pt idx="93">
                  <c:v>1.88484703135509</c:v>
                </c:pt>
                <c:pt idx="94">
                  <c:v>1.9270528788514001</c:v>
                </c:pt>
                <c:pt idx="95">
                  <c:v>1.8763503527352301</c:v>
                </c:pt>
                <c:pt idx="96">
                  <c:v>1.8346961055715001</c:v>
                </c:pt>
                <c:pt idx="97">
                  <c:v>1.8389258438482701</c:v>
                </c:pt>
                <c:pt idx="98">
                  <c:v>1.8867172345880101</c:v>
                </c:pt>
                <c:pt idx="99">
                  <c:v>1.97994584871377</c:v>
                </c:pt>
                <c:pt idx="100">
                  <c:v>2.0249914813182701</c:v>
                </c:pt>
              </c:numCache>
            </c:numRef>
          </c:yVal>
          <c:smooth val="1"/>
          <c:extLst>
            <c:ext xmlns:c16="http://schemas.microsoft.com/office/drawing/2014/chart" uri="{C3380CC4-5D6E-409C-BE32-E72D297353CC}">
              <c16:uniqueId val="{00000000-875A-954B-9CEE-B7DF34908164}"/>
            </c:ext>
          </c:extLst>
        </c:ser>
        <c:dLbls>
          <c:showLegendKey val="0"/>
          <c:showVal val="0"/>
          <c:showCatName val="0"/>
          <c:showSerName val="0"/>
          <c:showPercent val="0"/>
          <c:showBubbleSize val="0"/>
        </c:dLbls>
        <c:axId val="443966768"/>
        <c:axId val="444076464"/>
      </c:scatterChart>
      <c:valAx>
        <c:axId val="443966768"/>
        <c:scaling>
          <c:orientation val="minMax"/>
          <c:max val="10"/>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50"/>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valAx>
      <c:spPr>
        <a:noFill/>
        <a:ln>
          <a:noFill/>
        </a:ln>
        <a:effectLst/>
      </c:spPr>
    </c:plotArea>
    <c:legend>
      <c:legendPos val="r"/>
      <c:layout>
        <c:manualLayout>
          <c:xMode val="edge"/>
          <c:yMode val="edge"/>
          <c:x val="0.72114869421519567"/>
          <c:y val="6.6959756878077648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28067776907693"/>
          <c:y val="4.0235444841718579E-2"/>
          <c:w val="0.82423080030604789"/>
          <c:h val="0.82776015656633828"/>
        </c:manualLayout>
      </c:layout>
      <c:scatterChart>
        <c:scatterStyle val="smoothMarker"/>
        <c:varyColors val="0"/>
        <c:ser>
          <c:idx val="0"/>
          <c:order val="0"/>
          <c:tx>
            <c:strRef>
              <c:f>'g(r)'!$N$3:$P$3</c:f>
              <c:strCache>
                <c:ptCount val="1"/>
                <c:pt idx="0">
                  <c:v>C700</c:v>
                </c:pt>
              </c:strCache>
            </c:strRef>
          </c:tx>
          <c:spPr>
            <a:ln w="19050" cap="rnd">
              <a:solidFill>
                <a:srgbClr val="FFC000"/>
              </a:solidFill>
              <a:round/>
            </a:ln>
            <a:effectLst/>
          </c:spPr>
          <c:marker>
            <c:symbol val="none"/>
          </c:marker>
          <c:xVal>
            <c:numRef>
              <c:f>'g(r)'!$N$5:$N$105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'g(r)'!$P$5:$P$105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1.17879444373645E-2</c:v>
                </c:pt>
                <c:pt idx="12">
                  <c:v>4.7788963935261802E-2</c:v>
                </c:pt>
                <c:pt idx="13">
                  <c:v>0.25939849624060102</c:v>
                </c:pt>
                <c:pt idx="14">
                  <c:v>2.3420415445393101</c:v>
                </c:pt>
                <c:pt idx="15">
                  <c:v>2.5514846438129202</c:v>
                </c:pt>
                <c:pt idx="16">
                  <c:v>2.5734038486045598</c:v>
                </c:pt>
                <c:pt idx="17">
                  <c:v>2.5746145023575799</c:v>
                </c:pt>
                <c:pt idx="18">
                  <c:v>2.5749330954504899</c:v>
                </c:pt>
                <c:pt idx="19">
                  <c:v>2.57499681406907</c:v>
                </c:pt>
                <c:pt idx="20">
                  <c:v>2.5763349050592499</c:v>
                </c:pt>
                <c:pt idx="21">
                  <c:v>2.5819421434943202</c:v>
                </c:pt>
                <c:pt idx="22">
                  <c:v>2.6194724098381501</c:v>
                </c:pt>
                <c:pt idx="23">
                  <c:v>2.7959092646871402</c:v>
                </c:pt>
                <c:pt idx="24">
                  <c:v>4.5788836498024699</c:v>
                </c:pt>
                <c:pt idx="25">
                  <c:v>6.7300879316936397</c:v>
                </c:pt>
                <c:pt idx="26">
                  <c:v>7.0869121957435901</c:v>
                </c:pt>
                <c:pt idx="27">
                  <c:v>7.3429973238180102</c:v>
                </c:pt>
                <c:pt idx="28">
                  <c:v>8.3263667643685402</c:v>
                </c:pt>
                <c:pt idx="29">
                  <c:v>9.1885433923792501</c:v>
                </c:pt>
                <c:pt idx="30">
                  <c:v>9.5763986236778393</c:v>
                </c:pt>
                <c:pt idx="31">
                  <c:v>10.0227475468331</c:v>
                </c:pt>
                <c:pt idx="32">
                  <c:v>10.582451892442901</c:v>
                </c:pt>
                <c:pt idx="33">
                  <c:v>11.261692366509401</c:v>
                </c:pt>
                <c:pt idx="34">
                  <c:v>12.018669555243999</c:v>
                </c:pt>
                <c:pt idx="35">
                  <c:v>12.845928380272699</c:v>
                </c:pt>
                <c:pt idx="36">
                  <c:v>13.8396839556518</c:v>
                </c:pt>
                <c:pt idx="37">
                  <c:v>15.937428316554</c:v>
                </c:pt>
                <c:pt idx="38">
                  <c:v>18.860456225309001</c:v>
                </c:pt>
                <c:pt idx="39">
                  <c:v>20.186695552440401</c:v>
                </c:pt>
                <c:pt idx="40">
                  <c:v>21.256977188734499</c:v>
                </c:pt>
                <c:pt idx="41">
                  <c:v>22.425066904549499</c:v>
                </c:pt>
                <c:pt idx="42">
                  <c:v>24.3559959220084</c:v>
                </c:pt>
                <c:pt idx="43">
                  <c:v>27.219446922390699</c:v>
                </c:pt>
                <c:pt idx="44">
                  <c:v>28.861921753536301</c:v>
                </c:pt>
                <c:pt idx="45">
                  <c:v>30.194341786670002</c:v>
                </c:pt>
                <c:pt idx="46">
                  <c:v>31.516375684975099</c:v>
                </c:pt>
                <c:pt idx="47">
                  <c:v>32.914935644195197</c:v>
                </c:pt>
                <c:pt idx="48">
                  <c:v>34.519816490378403</c:v>
                </c:pt>
                <c:pt idx="49">
                  <c:v>37.207021791767502</c:v>
                </c:pt>
                <c:pt idx="50">
                  <c:v>40.1559831782846</c:v>
                </c:pt>
                <c:pt idx="51">
                  <c:v>42.948515356187002</c:v>
                </c:pt>
                <c:pt idx="52">
                  <c:v>45.641773926341202</c:v>
                </c:pt>
                <c:pt idx="53">
                  <c:v>47.464317573594997</c:v>
                </c:pt>
                <c:pt idx="54">
                  <c:v>49.087358226073597</c:v>
                </c:pt>
                <c:pt idx="55">
                  <c:v>50.762775583025302</c:v>
                </c:pt>
                <c:pt idx="56">
                  <c:v>52.579584554606797</c:v>
                </c:pt>
                <c:pt idx="57">
                  <c:v>54.979355167579897</c:v>
                </c:pt>
                <c:pt idx="58">
                  <c:v>57.158085892697798</c:v>
                </c:pt>
                <c:pt idx="59">
                  <c:v>59.1071747164521</c:v>
                </c:pt>
                <c:pt idx="60">
                  <c:v>61.128711609532303</c:v>
                </c:pt>
                <c:pt idx="61">
                  <c:v>63.492990951956102</c:v>
                </c:pt>
                <c:pt idx="62">
                  <c:v>66.801389065885004</c:v>
                </c:pt>
                <c:pt idx="63">
                  <c:v>70.095386772014706</c:v>
                </c:pt>
                <c:pt idx="64">
                  <c:v>73.058748566331005</c:v>
                </c:pt>
                <c:pt idx="65">
                  <c:v>77.3070600229387</c:v>
                </c:pt>
                <c:pt idx="66">
                  <c:v>81.970689435452996</c:v>
                </c:pt>
                <c:pt idx="67">
                  <c:v>85.306359118134296</c:v>
                </c:pt>
                <c:pt idx="68">
                  <c:v>88.289346246973295</c:v>
                </c:pt>
                <c:pt idx="69">
                  <c:v>91.291321524149296</c:v>
                </c:pt>
                <c:pt idx="70">
                  <c:v>94.406461067923999</c:v>
                </c:pt>
                <c:pt idx="71">
                  <c:v>97.870268892570394</c:v>
                </c:pt>
                <c:pt idx="72">
                  <c:v>101.475468331846</c:v>
                </c:pt>
                <c:pt idx="73">
                  <c:v>105.07066394800501</c:v>
                </c:pt>
                <c:pt idx="74">
                  <c:v>109.27723970944299</c:v>
                </c:pt>
                <c:pt idx="75">
                  <c:v>113.95017204027</c:v>
                </c:pt>
                <c:pt idx="76">
                  <c:v>118.445839174206</c:v>
                </c:pt>
                <c:pt idx="77">
                  <c:v>122.28698865808499</c:v>
                </c:pt>
                <c:pt idx="78">
                  <c:v>126.014464126417</c:v>
                </c:pt>
                <c:pt idx="79">
                  <c:v>130.12208487319899</c:v>
                </c:pt>
                <c:pt idx="80">
                  <c:v>134.617369695425</c:v>
                </c:pt>
                <c:pt idx="81">
                  <c:v>138.70026761819801</c:v>
                </c:pt>
                <c:pt idx="82">
                  <c:v>142.592519434178</c:v>
                </c:pt>
                <c:pt idx="83">
                  <c:v>146.51949789728499</c:v>
                </c:pt>
                <c:pt idx="84">
                  <c:v>150.597680642283</c:v>
                </c:pt>
                <c:pt idx="85">
                  <c:v>155.08423601376299</c:v>
                </c:pt>
                <c:pt idx="86">
                  <c:v>160.19408691219499</c:v>
                </c:pt>
                <c:pt idx="87">
                  <c:v>165.54396584681999</c:v>
                </c:pt>
                <c:pt idx="88">
                  <c:v>170.74729195871001</c:v>
                </c:pt>
                <c:pt idx="89">
                  <c:v>176.32267108449</c:v>
                </c:pt>
                <c:pt idx="90">
                  <c:v>181.96884159551399</c:v>
                </c:pt>
                <c:pt idx="91">
                  <c:v>186.911685994647</c:v>
                </c:pt>
                <c:pt idx="92">
                  <c:v>191.70555626353999</c:v>
                </c:pt>
                <c:pt idx="93">
                  <c:v>196.76175608512801</c:v>
                </c:pt>
                <c:pt idx="94">
                  <c:v>202.20249776984801</c:v>
                </c:pt>
                <c:pt idx="95">
                  <c:v>207.51968905314101</c:v>
                </c:pt>
                <c:pt idx="96">
                  <c:v>212.69727284312401</c:v>
                </c:pt>
                <c:pt idx="97">
                  <c:v>218.00700904804299</c:v>
                </c:pt>
                <c:pt idx="98">
                  <c:v>223.596724863004</c:v>
                </c:pt>
                <c:pt idx="99">
                  <c:v>229.72773034280601</c:v>
                </c:pt>
                <c:pt idx="100">
                  <c:v>236.308270676691</c:v>
                </c:pt>
              </c:numCache>
            </c:numRef>
          </c:yVal>
          <c:smooth val="1"/>
          <c:extLst>
            <c:ext xmlns:c16="http://schemas.microsoft.com/office/drawing/2014/chart" uri="{C3380CC4-5D6E-409C-BE32-E72D297353CC}">
              <c16:uniqueId val="{00000000-B21D-7947-977F-6598B63DE2EC}"/>
            </c:ext>
          </c:extLst>
        </c:ser>
        <c:ser>
          <c:idx val="1"/>
          <c:order val="1"/>
          <c:tx>
            <c:strRef>
              <c:f>'g(r)'!$J$3:$L$3</c:f>
              <c:strCache>
                <c:ptCount val="1"/>
                <c:pt idx="0">
                  <c:v>C600</c:v>
                </c:pt>
              </c:strCache>
            </c:strRef>
          </c:tx>
          <c:spPr>
            <a:ln w="19050" cap="rnd">
              <a:solidFill>
                <a:srgbClr val="92D050"/>
              </a:solidFill>
              <a:round/>
            </a:ln>
            <a:effectLst/>
          </c:spPr>
          <c:marker>
            <c:symbol val="none"/>
          </c:marker>
          <c:xVal>
            <c:numRef>
              <c:f>'g(r)'!$J$5:$J$105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'g(r)'!$L$5:$L$105</c:f>
              <c:numCache>
                <c:formatCode>General</c:formatCode>
                <c:ptCount val="101"/>
                <c:pt idx="0">
                  <c:v>0</c:v>
                </c:pt>
                <c:pt idx="1">
                  <c:v>0</c:v>
                </c:pt>
                <c:pt idx="2">
                  <c:v>0</c:v>
                </c:pt>
                <c:pt idx="3">
                  <c:v>0</c:v>
                </c:pt>
                <c:pt idx="4">
                  <c:v>0</c:v>
                </c:pt>
                <c:pt idx="5">
                  <c:v>0</c:v>
                </c:pt>
                <c:pt idx="6">
                  <c:v>0</c:v>
                </c:pt>
                <c:pt idx="7">
                  <c:v>0</c:v>
                </c:pt>
                <c:pt idx="8">
                  <c:v>0</c:v>
                </c:pt>
                <c:pt idx="9">
                  <c:v>0</c:v>
                </c:pt>
                <c:pt idx="10" formatCode="0.00E+00">
                  <c:v>1.25674321280118E-5</c:v>
                </c:pt>
                <c:pt idx="11">
                  <c:v>6.8178319294464303E-3</c:v>
                </c:pt>
                <c:pt idx="12">
                  <c:v>2.01078914048189E-2</c:v>
                </c:pt>
                <c:pt idx="13">
                  <c:v>0.25227863253770999</c:v>
                </c:pt>
                <c:pt idx="14">
                  <c:v>2.3206454633140901</c:v>
                </c:pt>
                <c:pt idx="15">
                  <c:v>2.4805346185627202</c:v>
                </c:pt>
                <c:pt idx="16">
                  <c:v>2.5014342581915998</c:v>
                </c:pt>
                <c:pt idx="17">
                  <c:v>2.5028103920096201</c:v>
                </c:pt>
                <c:pt idx="18">
                  <c:v>2.50328795443049</c:v>
                </c:pt>
                <c:pt idx="19">
                  <c:v>2.5033947776035799</c:v>
                </c:pt>
                <c:pt idx="20">
                  <c:v>2.5036084239497498</c:v>
                </c:pt>
                <c:pt idx="21">
                  <c:v>2.5058705617327899</c:v>
                </c:pt>
                <c:pt idx="22">
                  <c:v>2.5236786130581801</c:v>
                </c:pt>
                <c:pt idx="23">
                  <c:v>2.6534373497799102</c:v>
                </c:pt>
                <c:pt idx="24">
                  <c:v>4.5065994727962204</c:v>
                </c:pt>
                <c:pt idx="25">
                  <c:v>6.64196328424703</c:v>
                </c:pt>
                <c:pt idx="26">
                  <c:v>6.8638161636028299</c:v>
                </c:pt>
                <c:pt idx="27">
                  <c:v>7.0486139693291801</c:v>
                </c:pt>
                <c:pt idx="28">
                  <c:v>8.0465749034664107</c:v>
                </c:pt>
                <c:pt idx="29">
                  <c:v>8.8895605483170606</c:v>
                </c:pt>
                <c:pt idx="30">
                  <c:v>9.2285795974023106</c:v>
                </c:pt>
                <c:pt idx="31">
                  <c:v>9.6713490824203596</c:v>
                </c:pt>
                <c:pt idx="32">
                  <c:v>10.2768102600515</c:v>
                </c:pt>
                <c:pt idx="33">
                  <c:v>11.0100570875604</c:v>
                </c:pt>
                <c:pt idx="34">
                  <c:v>11.826569436633401</c:v>
                </c:pt>
                <c:pt idx="35">
                  <c:v>12.706050904383799</c:v>
                </c:pt>
                <c:pt idx="36">
                  <c:v>13.717377302589201</c:v>
                </c:pt>
                <c:pt idx="37">
                  <c:v>15.851163901307901</c:v>
                </c:pt>
                <c:pt idx="38">
                  <c:v>18.805892868924801</c:v>
                </c:pt>
                <c:pt idx="39">
                  <c:v>20.086294272706901</c:v>
                </c:pt>
                <c:pt idx="40">
                  <c:v>21.143472947031398</c:v>
                </c:pt>
                <c:pt idx="41">
                  <c:v>22.285035644379299</c:v>
                </c:pt>
                <c:pt idx="42">
                  <c:v>24.252511130032001</c:v>
                </c:pt>
                <c:pt idx="43">
                  <c:v>27.134694595689901</c:v>
                </c:pt>
                <c:pt idx="44">
                  <c:v>28.741220863193998</c:v>
                </c:pt>
                <c:pt idx="45">
                  <c:v>29.991900289993499</c:v>
                </c:pt>
                <c:pt idx="46">
                  <c:v>31.228491625377401</c:v>
                </c:pt>
                <c:pt idx="47">
                  <c:v>32.490883898920103</c:v>
                </c:pt>
                <c:pt idx="48">
                  <c:v>33.960167523870197</c:v>
                </c:pt>
                <c:pt idx="49">
                  <c:v>36.556215694837597</c:v>
                </c:pt>
                <c:pt idx="50">
                  <c:v>39.358357185272197</c:v>
                </c:pt>
                <c:pt idx="51">
                  <c:v>42.044099119337098</c:v>
                </c:pt>
                <c:pt idx="52">
                  <c:v>44.656572924095798</c:v>
                </c:pt>
                <c:pt idx="53">
                  <c:v>46.343555892083401</c:v>
                </c:pt>
                <c:pt idx="54">
                  <c:v>47.8145863900994</c:v>
                </c:pt>
                <c:pt idx="55">
                  <c:v>49.286785659303199</c:v>
                </c:pt>
                <c:pt idx="56">
                  <c:v>50.933703653666697</c:v>
                </c:pt>
                <c:pt idx="57">
                  <c:v>53.107624346886197</c:v>
                </c:pt>
                <c:pt idx="58">
                  <c:v>55.075847594750499</c:v>
                </c:pt>
                <c:pt idx="59">
                  <c:v>56.755472331227203</c:v>
                </c:pt>
                <c:pt idx="60">
                  <c:v>58.5014656767719</c:v>
                </c:pt>
                <c:pt idx="61">
                  <c:v>60.586000508980902</c:v>
                </c:pt>
                <c:pt idx="62">
                  <c:v>63.713142077961997</c:v>
                </c:pt>
                <c:pt idx="63">
                  <c:v>66.876094544791897</c:v>
                </c:pt>
                <c:pt idx="64">
                  <c:v>69.702063886541197</c:v>
                </c:pt>
                <c:pt idx="65">
                  <c:v>73.849190814463796</c:v>
                </c:pt>
                <c:pt idx="66">
                  <c:v>78.516647134782502</c:v>
                </c:pt>
                <c:pt idx="67">
                  <c:v>81.783821316249899</c:v>
                </c:pt>
                <c:pt idx="68">
                  <c:v>84.609193704973194</c:v>
                </c:pt>
                <c:pt idx="69">
                  <c:v>87.3844094720736</c:v>
                </c:pt>
                <c:pt idx="70">
                  <c:v>90.253855845269698</c:v>
                </c:pt>
                <c:pt idx="71">
                  <c:v>93.451054564648402</c:v>
                </c:pt>
                <c:pt idx="72">
                  <c:v>96.785382819691804</c:v>
                </c:pt>
                <c:pt idx="73">
                  <c:v>100.06297540239299</c:v>
                </c:pt>
                <c:pt idx="74">
                  <c:v>103.962247433887</c:v>
                </c:pt>
                <c:pt idx="75">
                  <c:v>108.300317641847</c:v>
                </c:pt>
                <c:pt idx="76">
                  <c:v>112.455682521529</c:v>
                </c:pt>
                <c:pt idx="77">
                  <c:v>115.959796784622</c:v>
                </c:pt>
                <c:pt idx="78">
                  <c:v>119.236798698014</c:v>
                </c:pt>
                <c:pt idx="79">
                  <c:v>122.903648639732</c:v>
                </c:pt>
                <c:pt idx="80">
                  <c:v>126.947257629216</c:v>
                </c:pt>
                <c:pt idx="81">
                  <c:v>130.534266674626</c:v>
                </c:pt>
                <c:pt idx="82">
                  <c:v>133.87810847578999</c:v>
                </c:pt>
                <c:pt idx="83">
                  <c:v>137.22396734981101</c:v>
                </c:pt>
                <c:pt idx="84">
                  <c:v>140.65977761928801</c:v>
                </c:pt>
                <c:pt idx="85">
                  <c:v>144.46742050313699</c:v>
                </c:pt>
                <c:pt idx="86">
                  <c:v>148.92687953802101</c:v>
                </c:pt>
                <c:pt idx="87">
                  <c:v>153.60564654725499</c:v>
                </c:pt>
                <c:pt idx="88">
                  <c:v>158.077729567711</c:v>
                </c:pt>
                <c:pt idx="89">
                  <c:v>162.921664053688</c:v>
                </c:pt>
                <c:pt idx="90">
                  <c:v>167.849605539724</c:v>
                </c:pt>
                <c:pt idx="91">
                  <c:v>172.076680187129</c:v>
                </c:pt>
                <c:pt idx="92">
                  <c:v>176.086476500472</c:v>
                </c:pt>
                <c:pt idx="93">
                  <c:v>180.401026759204</c:v>
                </c:pt>
                <c:pt idx="94">
                  <c:v>185.12070076001501</c:v>
                </c:pt>
                <c:pt idx="95">
                  <c:v>189.74312168730299</c:v>
                </c:pt>
                <c:pt idx="96">
                  <c:v>194.238303648011</c:v>
                </c:pt>
                <c:pt idx="97">
                  <c:v>198.80466126057601</c:v>
                </c:pt>
                <c:pt idx="98">
                  <c:v>203.59561773641599</c:v>
                </c:pt>
                <c:pt idx="99">
                  <c:v>208.938133673491</c:v>
                </c:pt>
                <c:pt idx="100">
                  <c:v>214.76174347985901</c:v>
                </c:pt>
              </c:numCache>
            </c:numRef>
          </c:yVal>
          <c:smooth val="1"/>
          <c:extLst>
            <c:ext xmlns:c16="http://schemas.microsoft.com/office/drawing/2014/chart" uri="{C3380CC4-5D6E-409C-BE32-E72D297353CC}">
              <c16:uniqueId val="{00000001-B21D-7947-977F-6598B63DE2EC}"/>
            </c:ext>
          </c:extLst>
        </c:ser>
        <c:ser>
          <c:idx val="2"/>
          <c:order val="2"/>
          <c:tx>
            <c:strRef>
              <c:f>'g(r)'!$F$3:$H$3</c:f>
              <c:strCache>
                <c:ptCount val="1"/>
                <c:pt idx="0">
                  <c:v>C500</c:v>
                </c:pt>
              </c:strCache>
            </c:strRef>
          </c:tx>
          <c:spPr>
            <a:ln w="19050" cap="rnd">
              <a:solidFill>
                <a:srgbClr val="00B0F0"/>
              </a:solidFill>
              <a:prstDash val="sysDot"/>
              <a:round/>
            </a:ln>
            <a:effectLst/>
          </c:spPr>
          <c:marker>
            <c:symbol val="none"/>
          </c:marker>
          <c:xVal>
            <c:numRef>
              <c:f>'g(r)'!$F$5:$F$105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'g(r)'!$H$5:$H$105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1.0679294973241301E-2</c:v>
                </c:pt>
                <c:pt idx="12">
                  <c:v>3.23036592290128E-2</c:v>
                </c:pt>
                <c:pt idx="13">
                  <c:v>0.311632458291554</c:v>
                </c:pt>
                <c:pt idx="14">
                  <c:v>2.0894451357261001</c:v>
                </c:pt>
                <c:pt idx="15">
                  <c:v>2.3179627191127898</c:v>
                </c:pt>
                <c:pt idx="16">
                  <c:v>2.35009724923589</c:v>
                </c:pt>
                <c:pt idx="17">
                  <c:v>2.3535885572079098</c:v>
                </c:pt>
                <c:pt idx="18">
                  <c:v>2.35414426712734</c:v>
                </c:pt>
                <c:pt idx="19">
                  <c:v>2.35437379948536</c:v>
                </c:pt>
                <c:pt idx="20">
                  <c:v>2.35469997704676</c:v>
                </c:pt>
                <c:pt idx="21">
                  <c:v>2.35761141379851</c:v>
                </c:pt>
                <c:pt idx="22">
                  <c:v>2.3773149546371499</c:v>
                </c:pt>
                <c:pt idx="23">
                  <c:v>2.5343875714268398</c:v>
                </c:pt>
                <c:pt idx="24">
                  <c:v>4.1706995904659498</c:v>
                </c:pt>
                <c:pt idx="25">
                  <c:v>6.0263841405221203</c:v>
                </c:pt>
                <c:pt idx="26">
                  <c:v>6.3000108725853696</c:v>
                </c:pt>
                <c:pt idx="27">
                  <c:v>6.5057926718774501</c:v>
                </c:pt>
                <c:pt idx="28">
                  <c:v>7.3537576863138296</c:v>
                </c:pt>
                <c:pt idx="29">
                  <c:v>8.0979982362250293</c:v>
                </c:pt>
                <c:pt idx="30">
                  <c:v>8.4302040421856201</c:v>
                </c:pt>
                <c:pt idx="31">
                  <c:v>8.8300735711610692</c:v>
                </c:pt>
                <c:pt idx="32">
                  <c:v>9.3492516037063407</c:v>
                </c:pt>
                <c:pt idx="33">
                  <c:v>9.9767326672868002</c:v>
                </c:pt>
                <c:pt idx="34">
                  <c:v>10.6786546987689</c:v>
                </c:pt>
                <c:pt idx="35">
                  <c:v>11.449943824975501</c:v>
                </c:pt>
                <c:pt idx="36">
                  <c:v>12.3785955035819</c:v>
                </c:pt>
                <c:pt idx="37">
                  <c:v>14.2513258513838</c:v>
                </c:pt>
                <c:pt idx="38">
                  <c:v>16.6886937192698</c:v>
                </c:pt>
                <c:pt idx="39">
                  <c:v>17.879121011875199</c:v>
                </c:pt>
                <c:pt idx="40">
                  <c:v>18.843640141585201</c:v>
                </c:pt>
                <c:pt idx="41">
                  <c:v>19.900141343609899</c:v>
                </c:pt>
                <c:pt idx="42">
                  <c:v>21.6584679319134</c:v>
                </c:pt>
                <c:pt idx="43">
                  <c:v>24.042668857291201</c:v>
                </c:pt>
                <c:pt idx="44">
                  <c:v>25.512908174976101</c:v>
                </c:pt>
                <c:pt idx="45">
                  <c:v>26.683559442840298</c:v>
                </c:pt>
                <c:pt idx="46">
                  <c:v>27.838771639465001</c:v>
                </c:pt>
                <c:pt idx="47">
                  <c:v>29.034550660207501</c:v>
                </c:pt>
                <c:pt idx="48">
                  <c:v>30.452819019776001</c:v>
                </c:pt>
                <c:pt idx="49">
                  <c:v>32.734491465020398</c:v>
                </c:pt>
                <c:pt idx="50">
                  <c:v>35.1881078077243</c:v>
                </c:pt>
                <c:pt idx="51">
                  <c:v>37.557256242676097</c:v>
                </c:pt>
                <c:pt idx="52">
                  <c:v>39.825579569204002</c:v>
                </c:pt>
                <c:pt idx="53">
                  <c:v>41.412348840861497</c:v>
                </c:pt>
                <c:pt idx="54">
                  <c:v>42.827162134409299</c:v>
                </c:pt>
                <c:pt idx="55">
                  <c:v>44.247472123899101</c:v>
                </c:pt>
                <c:pt idx="56">
                  <c:v>45.823090955216998</c:v>
                </c:pt>
                <c:pt idx="57">
                  <c:v>47.788661101513703</c:v>
                </c:pt>
                <c:pt idx="58">
                  <c:v>49.599164018990699</c:v>
                </c:pt>
                <c:pt idx="59">
                  <c:v>51.225026275414599</c:v>
                </c:pt>
                <c:pt idx="60">
                  <c:v>52.922985853558302</c:v>
                </c:pt>
                <c:pt idx="61">
                  <c:v>54.915991156963798</c:v>
                </c:pt>
                <c:pt idx="62">
                  <c:v>57.635635502615401</c:v>
                </c:pt>
                <c:pt idx="63">
                  <c:v>60.374596808292097</c:v>
                </c:pt>
                <c:pt idx="64">
                  <c:v>62.945129685782199</c:v>
                </c:pt>
                <c:pt idx="65">
                  <c:v>66.456419053601806</c:v>
                </c:pt>
                <c:pt idx="66">
                  <c:v>70.262246759365496</c:v>
                </c:pt>
                <c:pt idx="67">
                  <c:v>73.120866907474294</c:v>
                </c:pt>
                <c:pt idx="68">
                  <c:v>75.650494702634703</c:v>
                </c:pt>
                <c:pt idx="69">
                  <c:v>78.165806927044898</c:v>
                </c:pt>
                <c:pt idx="70">
                  <c:v>80.783140244270697</c:v>
                </c:pt>
                <c:pt idx="71">
                  <c:v>83.640262391727106</c:v>
                </c:pt>
                <c:pt idx="72">
                  <c:v>86.624521304227002</c:v>
                </c:pt>
                <c:pt idx="73">
                  <c:v>89.655508172559905</c:v>
                </c:pt>
                <c:pt idx="74">
                  <c:v>93.150790678570104</c:v>
                </c:pt>
                <c:pt idx="75">
                  <c:v>96.935525568696605</c:v>
                </c:pt>
                <c:pt idx="76">
                  <c:v>100.57470070188501</c:v>
                </c:pt>
                <c:pt idx="77">
                  <c:v>103.784746970776</c:v>
                </c:pt>
                <c:pt idx="78">
                  <c:v>106.878227043744</c:v>
                </c:pt>
                <c:pt idx="79">
                  <c:v>110.272285779866</c:v>
                </c:pt>
                <c:pt idx="80">
                  <c:v>113.900745376131</c:v>
                </c:pt>
                <c:pt idx="81">
                  <c:v>117.240658637061</c:v>
                </c:pt>
                <c:pt idx="82">
                  <c:v>120.416299213549</c:v>
                </c:pt>
                <c:pt idx="83">
                  <c:v>123.61705546226599</c:v>
                </c:pt>
                <c:pt idx="84">
                  <c:v>126.926453000229</c:v>
                </c:pt>
                <c:pt idx="85">
                  <c:v>130.54872730347799</c:v>
                </c:pt>
                <c:pt idx="86">
                  <c:v>134.636456986844</c:v>
                </c:pt>
                <c:pt idx="87">
                  <c:v>138.850212015414</c:v>
                </c:pt>
                <c:pt idx="88">
                  <c:v>142.98642134892501</c:v>
                </c:pt>
                <c:pt idx="89">
                  <c:v>147.36751754714399</c:v>
                </c:pt>
                <c:pt idx="90">
                  <c:v>151.755209780494</c:v>
                </c:pt>
                <c:pt idx="91">
                  <c:v>155.71004022856499</c:v>
                </c:pt>
                <c:pt idx="92">
                  <c:v>159.56512074610001</c:v>
                </c:pt>
                <c:pt idx="93">
                  <c:v>163.617997752999</c:v>
                </c:pt>
                <c:pt idx="94">
                  <c:v>167.87935054423301</c:v>
                </c:pt>
                <c:pt idx="95">
                  <c:v>172.10211773801799</c:v>
                </c:pt>
                <c:pt idx="96">
                  <c:v>176.297171919736</c:v>
                </c:pt>
                <c:pt idx="97">
                  <c:v>180.558899211133</c:v>
                </c:pt>
                <c:pt idx="98">
                  <c:v>185.04694540753999</c:v>
                </c:pt>
                <c:pt idx="99">
                  <c:v>189.939790038295</c:v>
                </c:pt>
                <c:pt idx="100">
                  <c:v>195.09751501020801</c:v>
                </c:pt>
              </c:numCache>
            </c:numRef>
          </c:yVal>
          <c:smooth val="1"/>
          <c:extLst>
            <c:ext xmlns:c16="http://schemas.microsoft.com/office/drawing/2014/chart" uri="{C3380CC4-5D6E-409C-BE32-E72D297353CC}">
              <c16:uniqueId val="{00000002-B21D-7947-977F-6598B63DE2EC}"/>
            </c:ext>
          </c:extLst>
        </c:ser>
        <c:ser>
          <c:idx val="3"/>
          <c:order val="3"/>
          <c:tx>
            <c:v>C400</c:v>
          </c:tx>
          <c:spPr>
            <a:ln w="19050" cap="rnd">
              <a:solidFill>
                <a:srgbClr val="D883FF"/>
              </a:solidFill>
              <a:prstDash val="dash"/>
              <a:round/>
            </a:ln>
            <a:effectLst/>
          </c:spPr>
          <c:marker>
            <c:symbol val="none"/>
          </c:marker>
          <c:xVal>
            <c:numRef>
              <c:f>'g(r)'!$B$5:$B$105</c:f>
              <c:numCache>
                <c:formatCode>General</c:formatCode>
                <c:ptCount val="101"/>
                <c:pt idx="0">
                  <c:v>0.05</c:v>
                </c:pt>
                <c:pt idx="1">
                  <c:v>0.15</c:v>
                </c:pt>
                <c:pt idx="2">
                  <c:v>0.25</c:v>
                </c:pt>
                <c:pt idx="3">
                  <c:v>0.35</c:v>
                </c:pt>
                <c:pt idx="4">
                  <c:v>0.45</c:v>
                </c:pt>
                <c:pt idx="5">
                  <c:v>0.55000000000000004</c:v>
                </c:pt>
                <c:pt idx="6">
                  <c:v>0.65</c:v>
                </c:pt>
                <c:pt idx="7">
                  <c:v>0.75</c:v>
                </c:pt>
                <c:pt idx="8">
                  <c:v>0.85</c:v>
                </c:pt>
                <c:pt idx="9">
                  <c:v>0.95</c:v>
                </c:pt>
                <c:pt idx="10">
                  <c:v>1.05</c:v>
                </c:pt>
                <c:pt idx="11">
                  <c:v>1.1499999999999999</c:v>
                </c:pt>
                <c:pt idx="12">
                  <c:v>1.25</c:v>
                </c:pt>
                <c:pt idx="13">
                  <c:v>1.35</c:v>
                </c:pt>
                <c:pt idx="14">
                  <c:v>1.45</c:v>
                </c:pt>
                <c:pt idx="15">
                  <c:v>1.55</c:v>
                </c:pt>
                <c:pt idx="16">
                  <c:v>1.65</c:v>
                </c:pt>
                <c:pt idx="17">
                  <c:v>1.75</c:v>
                </c:pt>
                <c:pt idx="18">
                  <c:v>1.85</c:v>
                </c:pt>
                <c:pt idx="19">
                  <c:v>1.95</c:v>
                </c:pt>
                <c:pt idx="20">
                  <c:v>2.0499999999999998</c:v>
                </c:pt>
                <c:pt idx="21">
                  <c:v>2.15</c:v>
                </c:pt>
                <c:pt idx="22">
                  <c:v>2.25</c:v>
                </c:pt>
                <c:pt idx="23">
                  <c:v>2.35</c:v>
                </c:pt>
                <c:pt idx="24">
                  <c:v>2.4500000000000002</c:v>
                </c:pt>
                <c:pt idx="25">
                  <c:v>2.5499999999999998</c:v>
                </c:pt>
                <c:pt idx="26">
                  <c:v>2.65</c:v>
                </c:pt>
                <c:pt idx="27">
                  <c:v>2.75</c:v>
                </c:pt>
                <c:pt idx="28">
                  <c:v>2.85</c:v>
                </c:pt>
                <c:pt idx="29">
                  <c:v>2.95</c:v>
                </c:pt>
                <c:pt idx="30">
                  <c:v>3.05</c:v>
                </c:pt>
                <c:pt idx="31">
                  <c:v>3.15</c:v>
                </c:pt>
                <c:pt idx="32">
                  <c:v>3.25</c:v>
                </c:pt>
                <c:pt idx="33">
                  <c:v>3.35</c:v>
                </c:pt>
                <c:pt idx="34">
                  <c:v>3.45</c:v>
                </c:pt>
                <c:pt idx="35">
                  <c:v>3.55</c:v>
                </c:pt>
                <c:pt idx="36">
                  <c:v>3.65</c:v>
                </c:pt>
                <c:pt idx="37">
                  <c:v>3.75</c:v>
                </c:pt>
                <c:pt idx="38">
                  <c:v>3.85</c:v>
                </c:pt>
                <c:pt idx="39">
                  <c:v>3.95</c:v>
                </c:pt>
                <c:pt idx="40">
                  <c:v>4.05</c:v>
                </c:pt>
                <c:pt idx="41">
                  <c:v>4.1500000000000004</c:v>
                </c:pt>
                <c:pt idx="42">
                  <c:v>4.25</c:v>
                </c:pt>
                <c:pt idx="43">
                  <c:v>4.3499999999999996</c:v>
                </c:pt>
                <c:pt idx="44">
                  <c:v>4.45</c:v>
                </c:pt>
                <c:pt idx="45">
                  <c:v>4.55</c:v>
                </c:pt>
                <c:pt idx="46">
                  <c:v>4.6500000000000004</c:v>
                </c:pt>
                <c:pt idx="47">
                  <c:v>4.75</c:v>
                </c:pt>
                <c:pt idx="48">
                  <c:v>4.8499999999999996</c:v>
                </c:pt>
                <c:pt idx="49">
                  <c:v>4.95</c:v>
                </c:pt>
                <c:pt idx="50">
                  <c:v>5.05</c:v>
                </c:pt>
                <c:pt idx="51">
                  <c:v>5.15</c:v>
                </c:pt>
                <c:pt idx="52">
                  <c:v>5.25</c:v>
                </c:pt>
                <c:pt idx="53">
                  <c:v>5.35</c:v>
                </c:pt>
                <c:pt idx="54">
                  <c:v>5.45</c:v>
                </c:pt>
                <c:pt idx="55">
                  <c:v>5.55</c:v>
                </c:pt>
                <c:pt idx="56">
                  <c:v>5.65</c:v>
                </c:pt>
                <c:pt idx="57">
                  <c:v>5.75</c:v>
                </c:pt>
                <c:pt idx="58">
                  <c:v>5.85</c:v>
                </c:pt>
                <c:pt idx="59">
                  <c:v>5.95</c:v>
                </c:pt>
                <c:pt idx="60">
                  <c:v>6.05</c:v>
                </c:pt>
                <c:pt idx="61">
                  <c:v>6.15</c:v>
                </c:pt>
                <c:pt idx="62">
                  <c:v>6.25</c:v>
                </c:pt>
                <c:pt idx="63">
                  <c:v>6.35</c:v>
                </c:pt>
                <c:pt idx="64">
                  <c:v>6.45</c:v>
                </c:pt>
                <c:pt idx="65">
                  <c:v>6.55</c:v>
                </c:pt>
                <c:pt idx="66">
                  <c:v>6.65</c:v>
                </c:pt>
                <c:pt idx="67">
                  <c:v>6.75</c:v>
                </c:pt>
                <c:pt idx="68">
                  <c:v>6.85</c:v>
                </c:pt>
                <c:pt idx="69">
                  <c:v>6.95</c:v>
                </c:pt>
                <c:pt idx="70">
                  <c:v>7.05</c:v>
                </c:pt>
                <c:pt idx="71">
                  <c:v>7.15</c:v>
                </c:pt>
                <c:pt idx="72">
                  <c:v>7.25</c:v>
                </c:pt>
                <c:pt idx="73">
                  <c:v>7.35</c:v>
                </c:pt>
                <c:pt idx="74">
                  <c:v>7.45</c:v>
                </c:pt>
                <c:pt idx="75">
                  <c:v>7.55</c:v>
                </c:pt>
                <c:pt idx="76">
                  <c:v>7.65</c:v>
                </c:pt>
                <c:pt idx="77">
                  <c:v>7.75</c:v>
                </c:pt>
                <c:pt idx="78">
                  <c:v>7.85</c:v>
                </c:pt>
                <c:pt idx="79">
                  <c:v>7.95</c:v>
                </c:pt>
                <c:pt idx="80">
                  <c:v>8.0500000000000007</c:v>
                </c:pt>
                <c:pt idx="81">
                  <c:v>8.15</c:v>
                </c:pt>
                <c:pt idx="82">
                  <c:v>8.25</c:v>
                </c:pt>
                <c:pt idx="83">
                  <c:v>8.35</c:v>
                </c:pt>
                <c:pt idx="84">
                  <c:v>8.4499999999999993</c:v>
                </c:pt>
                <c:pt idx="85">
                  <c:v>8.5500000000000007</c:v>
                </c:pt>
                <c:pt idx="86">
                  <c:v>8.65</c:v>
                </c:pt>
                <c:pt idx="87">
                  <c:v>8.75</c:v>
                </c:pt>
                <c:pt idx="88">
                  <c:v>8.85</c:v>
                </c:pt>
                <c:pt idx="89">
                  <c:v>8.9499999999999993</c:v>
                </c:pt>
                <c:pt idx="90">
                  <c:v>9.0500000000000007</c:v>
                </c:pt>
                <c:pt idx="91">
                  <c:v>9.15</c:v>
                </c:pt>
                <c:pt idx="92">
                  <c:v>9.25</c:v>
                </c:pt>
                <c:pt idx="93">
                  <c:v>9.35</c:v>
                </c:pt>
                <c:pt idx="94">
                  <c:v>9.4499999999999993</c:v>
                </c:pt>
                <c:pt idx="95">
                  <c:v>9.5500000000000007</c:v>
                </c:pt>
                <c:pt idx="96">
                  <c:v>9.65</c:v>
                </c:pt>
                <c:pt idx="97">
                  <c:v>9.75</c:v>
                </c:pt>
                <c:pt idx="98">
                  <c:v>9.85</c:v>
                </c:pt>
                <c:pt idx="99">
                  <c:v>9.9499999999999993</c:v>
                </c:pt>
                <c:pt idx="100">
                  <c:v>10.050000000000001</c:v>
                </c:pt>
              </c:numCache>
            </c:numRef>
          </c:xVal>
          <c:yVal>
            <c:numRef>
              <c:f>'g(r)'!$D$5:$D$105</c:f>
              <c:numCache>
                <c:formatCode>General</c:formatCode>
                <c:ptCount val="101"/>
                <c:pt idx="0">
                  <c:v>0</c:v>
                </c:pt>
                <c:pt idx="1">
                  <c:v>0</c:v>
                </c:pt>
                <c:pt idx="2">
                  <c:v>0</c:v>
                </c:pt>
                <c:pt idx="3">
                  <c:v>0</c:v>
                </c:pt>
                <c:pt idx="4">
                  <c:v>0</c:v>
                </c:pt>
                <c:pt idx="5">
                  <c:v>0</c:v>
                </c:pt>
                <c:pt idx="6">
                  <c:v>0</c:v>
                </c:pt>
                <c:pt idx="7">
                  <c:v>0</c:v>
                </c:pt>
                <c:pt idx="8">
                  <c:v>0</c:v>
                </c:pt>
                <c:pt idx="9">
                  <c:v>0</c:v>
                </c:pt>
                <c:pt idx="10">
                  <c:v>0</c:v>
                </c:pt>
                <c:pt idx="11">
                  <c:v>3.6130206861914101E-2</c:v>
                </c:pt>
                <c:pt idx="12">
                  <c:v>8.2556424019838606E-2</c:v>
                </c:pt>
                <c:pt idx="13">
                  <c:v>0.38877640706909</c:v>
                </c:pt>
                <c:pt idx="14">
                  <c:v>1.8762752299337599</c:v>
                </c:pt>
                <c:pt idx="15">
                  <c:v>2.1528784882443399</c:v>
                </c:pt>
                <c:pt idx="16">
                  <c:v>2.1975703926923398</c:v>
                </c:pt>
                <c:pt idx="17">
                  <c:v>2.2009213045798401</c:v>
                </c:pt>
                <c:pt idx="18">
                  <c:v>2.2019807263709699</c:v>
                </c:pt>
                <c:pt idx="19">
                  <c:v>2.2024515805003602</c:v>
                </c:pt>
                <c:pt idx="20">
                  <c:v>2.2041388077973401</c:v>
                </c:pt>
                <c:pt idx="21">
                  <c:v>2.2095850205606302</c:v>
                </c:pt>
                <c:pt idx="22">
                  <c:v>2.24122641805568</c:v>
                </c:pt>
                <c:pt idx="23">
                  <c:v>2.4151599334526099</c:v>
                </c:pt>
                <c:pt idx="24">
                  <c:v>3.7511378974793601</c:v>
                </c:pt>
                <c:pt idx="25">
                  <c:v>5.3509432777725401</c:v>
                </c:pt>
                <c:pt idx="26">
                  <c:v>5.7230200583859103</c:v>
                </c:pt>
                <c:pt idx="27">
                  <c:v>5.9597890573500303</c:v>
                </c:pt>
                <c:pt idx="28">
                  <c:v>6.6559468876542001</c:v>
                </c:pt>
                <c:pt idx="29">
                  <c:v>7.3012838622594698</c:v>
                </c:pt>
                <c:pt idx="30">
                  <c:v>7.6415622940013099</c:v>
                </c:pt>
                <c:pt idx="31">
                  <c:v>8.0152242835169591</c:v>
                </c:pt>
                <c:pt idx="32">
                  <c:v>8.4671029914932294</c:v>
                </c:pt>
                <c:pt idx="33">
                  <c:v>9.0003531405970403</c:v>
                </c:pt>
                <c:pt idx="34">
                  <c:v>9.6077000345292998</c:v>
                </c:pt>
                <c:pt idx="35">
                  <c:v>10.299180713814801</c:v>
                </c:pt>
                <c:pt idx="36">
                  <c:v>11.157594877107</c:v>
                </c:pt>
                <c:pt idx="37">
                  <c:v>12.775559531657001</c:v>
                </c:pt>
                <c:pt idx="38">
                  <c:v>14.855643971497599</c:v>
                </c:pt>
                <c:pt idx="39">
                  <c:v>15.927716043569699</c:v>
                </c:pt>
                <c:pt idx="40">
                  <c:v>16.810567536177199</c:v>
                </c:pt>
                <c:pt idx="41">
                  <c:v>17.782041623504998</c:v>
                </c:pt>
                <c:pt idx="42">
                  <c:v>19.313730106413001</c:v>
                </c:pt>
                <c:pt idx="43">
                  <c:v>21.341149511881198</c:v>
                </c:pt>
                <c:pt idx="44">
                  <c:v>22.666187964968401</c:v>
                </c:pt>
                <c:pt idx="45">
                  <c:v>23.756128951250901</c:v>
                </c:pt>
                <c:pt idx="46">
                  <c:v>24.855369306588798</c:v>
                </c:pt>
                <c:pt idx="47">
                  <c:v>26.012822927457002</c:v>
                </c:pt>
                <c:pt idx="48">
                  <c:v>27.374595850205601</c:v>
                </c:pt>
                <c:pt idx="49">
                  <c:v>29.407689047932902</c:v>
                </c:pt>
                <c:pt idx="50">
                  <c:v>31.607856985905698</c:v>
                </c:pt>
                <c:pt idx="51">
                  <c:v>33.7008349813227</c:v>
                </c:pt>
                <c:pt idx="52">
                  <c:v>35.722305929622998</c:v>
                </c:pt>
                <c:pt idx="53">
                  <c:v>37.207748689455997</c:v>
                </c:pt>
                <c:pt idx="54">
                  <c:v>38.575454374234802</c:v>
                </c:pt>
                <c:pt idx="55">
                  <c:v>39.973867595818803</c:v>
                </c:pt>
                <c:pt idx="56">
                  <c:v>41.521533728850798</c:v>
                </c:pt>
                <c:pt idx="57">
                  <c:v>43.376989358696598</c:v>
                </c:pt>
                <c:pt idx="58">
                  <c:v>45.110752738801501</c:v>
                </c:pt>
                <c:pt idx="59">
                  <c:v>46.715698276673898</c:v>
                </c:pt>
                <c:pt idx="60">
                  <c:v>48.404024233292503</c:v>
                </c:pt>
                <c:pt idx="61">
                  <c:v>50.336974605267201</c:v>
                </c:pt>
                <c:pt idx="62">
                  <c:v>52.8212245346391</c:v>
                </c:pt>
                <c:pt idx="63">
                  <c:v>55.299274884640703</c:v>
                </c:pt>
                <c:pt idx="64">
                  <c:v>57.641899739460698</c:v>
                </c:pt>
                <c:pt idx="65">
                  <c:v>60.719229682644297</c:v>
                </c:pt>
                <c:pt idx="66">
                  <c:v>64.015090874846905</c:v>
                </c:pt>
                <c:pt idx="67">
                  <c:v>66.564962174718204</c:v>
                </c:pt>
                <c:pt idx="68">
                  <c:v>68.906974919169997</c:v>
                </c:pt>
                <c:pt idx="69">
                  <c:v>71.281994538092107</c:v>
                </c:pt>
                <c:pt idx="70">
                  <c:v>73.762516872272897</c:v>
                </c:pt>
                <c:pt idx="71">
                  <c:v>76.471379916501803</c:v>
                </c:pt>
                <c:pt idx="72">
                  <c:v>79.307342185390894</c:v>
                </c:pt>
                <c:pt idx="73">
                  <c:v>82.210699375333505</c:v>
                </c:pt>
                <c:pt idx="74">
                  <c:v>85.482288037166001</c:v>
                </c:pt>
                <c:pt idx="75">
                  <c:v>88.984916972721805</c:v>
                </c:pt>
                <c:pt idx="76">
                  <c:v>92.349146184511994</c:v>
                </c:pt>
                <c:pt idx="77">
                  <c:v>95.418181247449496</c:v>
                </c:pt>
                <c:pt idx="78">
                  <c:v>98.435061367988197</c:v>
                </c:pt>
                <c:pt idx="79">
                  <c:v>101.698574881501</c:v>
                </c:pt>
                <c:pt idx="80">
                  <c:v>105.125725900116</c:v>
                </c:pt>
                <c:pt idx="81">
                  <c:v>108.332054179615</c:v>
                </c:pt>
                <c:pt idx="82">
                  <c:v>111.45816461060301</c:v>
                </c:pt>
                <c:pt idx="83">
                  <c:v>114.63809366858101</c:v>
                </c:pt>
                <c:pt idx="84">
                  <c:v>117.93502213014401</c:v>
                </c:pt>
                <c:pt idx="85">
                  <c:v>121.51994067237899</c:v>
                </c:pt>
                <c:pt idx="86">
                  <c:v>125.456791286059</c:v>
                </c:pt>
                <c:pt idx="87">
                  <c:v>129.516385723702</c:v>
                </c:pt>
                <c:pt idx="88">
                  <c:v>133.534215400069</c:v>
                </c:pt>
                <c:pt idx="89">
                  <c:v>137.75323319835499</c:v>
                </c:pt>
                <c:pt idx="90">
                  <c:v>141.959326050789</c:v>
                </c:pt>
                <c:pt idx="91">
                  <c:v>145.85249709639899</c:v>
                </c:pt>
                <c:pt idx="92">
                  <c:v>149.68431584895001</c:v>
                </c:pt>
                <c:pt idx="93">
                  <c:v>153.688506450701</c:v>
                </c:pt>
                <c:pt idx="94">
                  <c:v>157.86974605267201</c:v>
                </c:pt>
                <c:pt idx="95">
                  <c:v>162.029757980977</c:v>
                </c:pt>
                <c:pt idx="96">
                  <c:v>166.18207929183501</c:v>
                </c:pt>
                <c:pt idx="97">
                  <c:v>170.43277772546</c:v>
                </c:pt>
                <c:pt idx="98">
                  <c:v>174.883251718617</c:v>
                </c:pt>
                <c:pt idx="99">
                  <c:v>179.646506262359</c:v>
                </c:pt>
                <c:pt idx="100">
                  <c:v>184.61565746931601</c:v>
                </c:pt>
              </c:numCache>
            </c:numRef>
          </c:yVal>
          <c:smooth val="1"/>
          <c:extLst>
            <c:ext xmlns:c16="http://schemas.microsoft.com/office/drawing/2014/chart" uri="{C3380CC4-5D6E-409C-BE32-E72D297353CC}">
              <c16:uniqueId val="{00000000-ACB5-8141-8B99-36B356ECDA17}"/>
            </c:ext>
          </c:extLst>
        </c:ser>
        <c:dLbls>
          <c:showLegendKey val="0"/>
          <c:showVal val="0"/>
          <c:showCatName val="0"/>
          <c:showSerName val="0"/>
          <c:showPercent val="0"/>
          <c:showBubbleSize val="0"/>
        </c:dLbls>
        <c:axId val="443966768"/>
        <c:axId val="444076464"/>
      </c:scatterChart>
      <c:valAx>
        <c:axId val="443966768"/>
        <c:scaling>
          <c:orientation val="minMax"/>
          <c:max val="4"/>
        </c:scaling>
        <c:delete val="0"/>
        <c:axPos val="b"/>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r (Å)</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4076464"/>
        <c:crosses val="autoZero"/>
        <c:crossBetween val="midCat"/>
      </c:valAx>
      <c:valAx>
        <c:axId val="444076464"/>
        <c:scaling>
          <c:orientation val="minMax"/>
          <c:max val="14"/>
          <c:min val="0"/>
        </c:scaling>
        <c:delete val="0"/>
        <c:axPos val="l"/>
        <c:title>
          <c:tx>
            <c:rich>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Integral</a:t>
                </a:r>
                <a:r>
                  <a:rPr lang="en-US" b="1" baseline="0"/>
                  <a:t> </a:t>
                </a:r>
                <a:r>
                  <a:rPr lang="en-US" b="1"/>
                  <a:t>g(r)</a:t>
                </a:r>
              </a:p>
            </c:rich>
          </c:tx>
          <c:layout>
            <c:manualLayout>
              <c:xMode val="edge"/>
              <c:yMode val="edge"/>
              <c:x val="2.5581505900666407E-2"/>
              <c:y val="0.4057586893011550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in"/>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443966768"/>
        <c:crosses val="autoZero"/>
        <c:crossBetween val="midCat"/>
        <c:majorUnit val="1"/>
      </c:valAx>
      <c:spPr>
        <a:noFill/>
        <a:ln>
          <a:noFill/>
        </a:ln>
        <a:effectLst/>
      </c:spPr>
    </c:plotArea>
    <c:legend>
      <c:legendPos val="r"/>
      <c:layout>
        <c:manualLayout>
          <c:xMode val="edge"/>
          <c:yMode val="edge"/>
          <c:x val="0.28480198331632139"/>
          <c:y val="9.8887989980043556E-2"/>
          <c:w val="0.14432405619253086"/>
          <c:h val="0.2446613110917921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C700</c:v>
          </c:tx>
          <c:spPr>
            <a:ln w="19050" cap="rnd">
              <a:solidFill>
                <a:srgbClr val="FFC000"/>
              </a:solidFill>
              <a:round/>
            </a:ln>
            <a:effectLst/>
          </c:spPr>
          <c:marker>
            <c:symbol val="none"/>
          </c:marker>
          <c:xVal>
            <c:numRef>
              <c:f>Coordiantion!$K$5:$K$203</c:f>
              <c:numCache>
                <c:formatCode>General</c:formatCode>
                <c:ptCount val="199"/>
                <c:pt idx="0">
                  <c:v>0.1125</c:v>
                </c:pt>
                <c:pt idx="1">
                  <c:v>0.1875</c:v>
                </c:pt>
                <c:pt idx="2">
                  <c:v>0.26250000000000001</c:v>
                </c:pt>
                <c:pt idx="3">
                  <c:v>0.33750000000000002</c:v>
                </c:pt>
                <c:pt idx="4">
                  <c:v>0.41249999999999998</c:v>
                </c:pt>
                <c:pt idx="5">
                  <c:v>0.48749999999999999</c:v>
                </c:pt>
                <c:pt idx="6">
                  <c:v>0.5625</c:v>
                </c:pt>
                <c:pt idx="7">
                  <c:v>0.63749999999999996</c:v>
                </c:pt>
                <c:pt idx="8">
                  <c:v>0.71250000000000002</c:v>
                </c:pt>
                <c:pt idx="9">
                  <c:v>0.78749999999999998</c:v>
                </c:pt>
                <c:pt idx="10">
                  <c:v>0.86250000000000004</c:v>
                </c:pt>
                <c:pt idx="11">
                  <c:v>0.9375</c:v>
                </c:pt>
                <c:pt idx="12">
                  <c:v>1.0125</c:v>
                </c:pt>
                <c:pt idx="13">
                  <c:v>1.0874999999999999</c:v>
                </c:pt>
                <c:pt idx="14">
                  <c:v>1.1625000000000001</c:v>
                </c:pt>
                <c:pt idx="15">
                  <c:v>1.2375</c:v>
                </c:pt>
                <c:pt idx="16">
                  <c:v>1.3125</c:v>
                </c:pt>
                <c:pt idx="17">
                  <c:v>1.3875</c:v>
                </c:pt>
                <c:pt idx="18">
                  <c:v>1.4624999999999999</c:v>
                </c:pt>
                <c:pt idx="19">
                  <c:v>1.5375000000000001</c:v>
                </c:pt>
                <c:pt idx="20">
                  <c:v>1.6125</c:v>
                </c:pt>
                <c:pt idx="21">
                  <c:v>1.6875</c:v>
                </c:pt>
                <c:pt idx="22">
                  <c:v>1.7625</c:v>
                </c:pt>
                <c:pt idx="23">
                  <c:v>1.8374999999999999</c:v>
                </c:pt>
                <c:pt idx="24">
                  <c:v>1.9125000000000001</c:v>
                </c:pt>
                <c:pt idx="25">
                  <c:v>1.9875</c:v>
                </c:pt>
                <c:pt idx="26">
                  <c:v>2.0625</c:v>
                </c:pt>
                <c:pt idx="27">
                  <c:v>2.1375000000000002</c:v>
                </c:pt>
                <c:pt idx="28">
                  <c:v>2.2124999999999999</c:v>
                </c:pt>
                <c:pt idx="29">
                  <c:v>2.2875000000000001</c:v>
                </c:pt>
                <c:pt idx="30">
                  <c:v>2.3624999999999998</c:v>
                </c:pt>
                <c:pt idx="31">
                  <c:v>2.4375</c:v>
                </c:pt>
                <c:pt idx="32">
                  <c:v>2.5125000000000002</c:v>
                </c:pt>
                <c:pt idx="33">
                  <c:v>2.5874999999999999</c:v>
                </c:pt>
                <c:pt idx="34">
                  <c:v>2.6625000000000001</c:v>
                </c:pt>
                <c:pt idx="35">
                  <c:v>2.7374999999999998</c:v>
                </c:pt>
                <c:pt idx="36">
                  <c:v>2.8125</c:v>
                </c:pt>
                <c:pt idx="37">
                  <c:v>2.8875000000000002</c:v>
                </c:pt>
                <c:pt idx="38">
                  <c:v>2.9624999999999999</c:v>
                </c:pt>
                <c:pt idx="39">
                  <c:v>3.0375000000000001</c:v>
                </c:pt>
                <c:pt idx="40">
                  <c:v>3.1124999999999998</c:v>
                </c:pt>
                <c:pt idx="41">
                  <c:v>3.1875</c:v>
                </c:pt>
                <c:pt idx="42">
                  <c:v>3.2625000000000002</c:v>
                </c:pt>
                <c:pt idx="43">
                  <c:v>3.3374999999999999</c:v>
                </c:pt>
                <c:pt idx="44">
                  <c:v>3.4125000000000001</c:v>
                </c:pt>
                <c:pt idx="45">
                  <c:v>3.4874999999999998</c:v>
                </c:pt>
                <c:pt idx="46">
                  <c:v>3.5625</c:v>
                </c:pt>
                <c:pt idx="47">
                  <c:v>3.6375000000000002</c:v>
                </c:pt>
                <c:pt idx="48">
                  <c:v>3.7124999999999999</c:v>
                </c:pt>
                <c:pt idx="49">
                  <c:v>3.7875000000000001</c:v>
                </c:pt>
                <c:pt idx="50">
                  <c:v>3.8624999999999998</c:v>
                </c:pt>
                <c:pt idx="51">
                  <c:v>3.9375</c:v>
                </c:pt>
                <c:pt idx="52">
                  <c:v>4.0125000000000002</c:v>
                </c:pt>
                <c:pt idx="53">
                  <c:v>4.0875000000000004</c:v>
                </c:pt>
                <c:pt idx="54">
                  <c:v>4.1624999999999996</c:v>
                </c:pt>
                <c:pt idx="55">
                  <c:v>4.2374999999999998</c:v>
                </c:pt>
                <c:pt idx="56">
                  <c:v>4.3125</c:v>
                </c:pt>
                <c:pt idx="57">
                  <c:v>4.3875000000000002</c:v>
                </c:pt>
                <c:pt idx="58">
                  <c:v>4.4625000000000004</c:v>
                </c:pt>
                <c:pt idx="59">
                  <c:v>4.5374999999999996</c:v>
                </c:pt>
                <c:pt idx="60">
                  <c:v>4.6124999999999998</c:v>
                </c:pt>
                <c:pt idx="61">
                  <c:v>4.6875</c:v>
                </c:pt>
                <c:pt idx="62">
                  <c:v>4.7625000000000002</c:v>
                </c:pt>
                <c:pt idx="63">
                  <c:v>4.8375000000000004</c:v>
                </c:pt>
                <c:pt idx="64">
                  <c:v>4.9124999999999996</c:v>
                </c:pt>
                <c:pt idx="65">
                  <c:v>4.9874999999999998</c:v>
                </c:pt>
                <c:pt idx="66">
                  <c:v>5.0625</c:v>
                </c:pt>
                <c:pt idx="67">
                  <c:v>5.1375000000000002</c:v>
                </c:pt>
                <c:pt idx="68">
                  <c:v>5.2125000000000004</c:v>
                </c:pt>
                <c:pt idx="69">
                  <c:v>5.2874999999999996</c:v>
                </c:pt>
                <c:pt idx="70">
                  <c:v>5.3624999999999998</c:v>
                </c:pt>
                <c:pt idx="71">
                  <c:v>5.4375</c:v>
                </c:pt>
                <c:pt idx="72">
                  <c:v>5.5125000000000002</c:v>
                </c:pt>
                <c:pt idx="73">
                  <c:v>5.5875000000000004</c:v>
                </c:pt>
                <c:pt idx="74">
                  <c:v>5.6624999999999996</c:v>
                </c:pt>
                <c:pt idx="75">
                  <c:v>5.7374999999999998</c:v>
                </c:pt>
                <c:pt idx="76">
                  <c:v>5.8125</c:v>
                </c:pt>
                <c:pt idx="77">
                  <c:v>5.8875000000000002</c:v>
                </c:pt>
                <c:pt idx="78">
                  <c:v>5.9625000000000004</c:v>
                </c:pt>
                <c:pt idx="79">
                  <c:v>6.0374999999999996</c:v>
                </c:pt>
                <c:pt idx="80">
                  <c:v>6.1124999999999998</c:v>
                </c:pt>
                <c:pt idx="81">
                  <c:v>6.1875</c:v>
                </c:pt>
                <c:pt idx="82">
                  <c:v>6.2625000000000002</c:v>
                </c:pt>
                <c:pt idx="83">
                  <c:v>6.3375000000000004</c:v>
                </c:pt>
                <c:pt idx="84">
                  <c:v>6.4124999999999996</c:v>
                </c:pt>
                <c:pt idx="85">
                  <c:v>6.4874999999999998</c:v>
                </c:pt>
                <c:pt idx="86">
                  <c:v>6.5625</c:v>
                </c:pt>
                <c:pt idx="87">
                  <c:v>6.6375000000000002</c:v>
                </c:pt>
                <c:pt idx="88">
                  <c:v>6.7125000000000004</c:v>
                </c:pt>
                <c:pt idx="89">
                  <c:v>6.7874999999999996</c:v>
                </c:pt>
                <c:pt idx="90">
                  <c:v>6.8624999999999998</c:v>
                </c:pt>
                <c:pt idx="91">
                  <c:v>6.9375</c:v>
                </c:pt>
                <c:pt idx="92">
                  <c:v>7.0125000000000002</c:v>
                </c:pt>
                <c:pt idx="93">
                  <c:v>7.0875000000000004</c:v>
                </c:pt>
                <c:pt idx="94">
                  <c:v>7.1624999999999996</c:v>
                </c:pt>
                <c:pt idx="95">
                  <c:v>7.2374999999999998</c:v>
                </c:pt>
                <c:pt idx="96">
                  <c:v>7.3125</c:v>
                </c:pt>
                <c:pt idx="97">
                  <c:v>7.3875000000000002</c:v>
                </c:pt>
                <c:pt idx="98">
                  <c:v>7.4625000000000004</c:v>
                </c:pt>
                <c:pt idx="99">
                  <c:v>7.5374999999999996</c:v>
                </c:pt>
                <c:pt idx="100">
                  <c:v>7.6124999999999998</c:v>
                </c:pt>
                <c:pt idx="101">
                  <c:v>7.6875</c:v>
                </c:pt>
                <c:pt idx="102">
                  <c:v>7.7625000000000002</c:v>
                </c:pt>
                <c:pt idx="103">
                  <c:v>7.8375000000000004</c:v>
                </c:pt>
                <c:pt idx="104">
                  <c:v>7.9124999999999996</c:v>
                </c:pt>
                <c:pt idx="105">
                  <c:v>7.9874999999999998</c:v>
                </c:pt>
                <c:pt idx="106">
                  <c:v>8.0625</c:v>
                </c:pt>
                <c:pt idx="107">
                  <c:v>8.1374999999999993</c:v>
                </c:pt>
                <c:pt idx="108">
                  <c:v>8.2125000000000004</c:v>
                </c:pt>
                <c:pt idx="109">
                  <c:v>8.2874999999999996</c:v>
                </c:pt>
                <c:pt idx="110">
                  <c:v>8.3625000000000007</c:v>
                </c:pt>
                <c:pt idx="111">
                  <c:v>8.4375</c:v>
                </c:pt>
                <c:pt idx="112">
                  <c:v>8.5124999999999993</c:v>
                </c:pt>
                <c:pt idx="113">
                  <c:v>8.5875000000000004</c:v>
                </c:pt>
                <c:pt idx="114">
                  <c:v>8.6624999999999996</c:v>
                </c:pt>
                <c:pt idx="115">
                  <c:v>8.7375000000000007</c:v>
                </c:pt>
                <c:pt idx="116">
                  <c:v>8.8125</c:v>
                </c:pt>
                <c:pt idx="117">
                  <c:v>8.8874999999999993</c:v>
                </c:pt>
                <c:pt idx="118">
                  <c:v>8.9625000000000004</c:v>
                </c:pt>
                <c:pt idx="119">
                  <c:v>9.0374999999999996</c:v>
                </c:pt>
                <c:pt idx="120">
                  <c:v>9.1125000000000007</c:v>
                </c:pt>
                <c:pt idx="121">
                  <c:v>9.1875</c:v>
                </c:pt>
                <c:pt idx="122">
                  <c:v>9.2624999999999993</c:v>
                </c:pt>
                <c:pt idx="123">
                  <c:v>9.3375000000000004</c:v>
                </c:pt>
                <c:pt idx="124">
                  <c:v>9.4124999999999996</c:v>
                </c:pt>
                <c:pt idx="125">
                  <c:v>9.4875000000000007</c:v>
                </c:pt>
                <c:pt idx="126">
                  <c:v>9.5625</c:v>
                </c:pt>
                <c:pt idx="127">
                  <c:v>9.6374999999999993</c:v>
                </c:pt>
                <c:pt idx="128">
                  <c:v>9.7125000000000004</c:v>
                </c:pt>
                <c:pt idx="129">
                  <c:v>9.7874999999999996</c:v>
                </c:pt>
                <c:pt idx="130">
                  <c:v>9.8625000000000007</c:v>
                </c:pt>
                <c:pt idx="131">
                  <c:v>9.9375</c:v>
                </c:pt>
                <c:pt idx="132">
                  <c:v>10.012499999999999</c:v>
                </c:pt>
                <c:pt idx="133">
                  <c:v>10.0875</c:v>
                </c:pt>
                <c:pt idx="134">
                  <c:v>10.1625</c:v>
                </c:pt>
                <c:pt idx="135">
                  <c:v>10.237500000000001</c:v>
                </c:pt>
                <c:pt idx="136">
                  <c:v>10.3125</c:v>
                </c:pt>
                <c:pt idx="137">
                  <c:v>10.387499999999999</c:v>
                </c:pt>
                <c:pt idx="138">
                  <c:v>10.4625</c:v>
                </c:pt>
                <c:pt idx="139">
                  <c:v>10.5375</c:v>
                </c:pt>
                <c:pt idx="140">
                  <c:v>10.612500000000001</c:v>
                </c:pt>
                <c:pt idx="141">
                  <c:v>10.6875</c:v>
                </c:pt>
                <c:pt idx="142">
                  <c:v>10.762499999999999</c:v>
                </c:pt>
                <c:pt idx="143">
                  <c:v>10.8375</c:v>
                </c:pt>
                <c:pt idx="144">
                  <c:v>10.9125</c:v>
                </c:pt>
                <c:pt idx="145">
                  <c:v>10.987500000000001</c:v>
                </c:pt>
                <c:pt idx="146">
                  <c:v>11.0625</c:v>
                </c:pt>
                <c:pt idx="147">
                  <c:v>11.137499999999999</c:v>
                </c:pt>
                <c:pt idx="148">
                  <c:v>11.2125</c:v>
                </c:pt>
                <c:pt idx="149">
                  <c:v>11.2875</c:v>
                </c:pt>
                <c:pt idx="150">
                  <c:v>11.362500000000001</c:v>
                </c:pt>
                <c:pt idx="151">
                  <c:v>11.4375</c:v>
                </c:pt>
                <c:pt idx="152">
                  <c:v>11.512499999999999</c:v>
                </c:pt>
                <c:pt idx="153">
                  <c:v>11.5875</c:v>
                </c:pt>
                <c:pt idx="154">
                  <c:v>11.6625</c:v>
                </c:pt>
                <c:pt idx="155">
                  <c:v>11.737500000000001</c:v>
                </c:pt>
                <c:pt idx="156">
                  <c:v>11.8125</c:v>
                </c:pt>
                <c:pt idx="157">
                  <c:v>11.887499999999999</c:v>
                </c:pt>
                <c:pt idx="158">
                  <c:v>11.9625</c:v>
                </c:pt>
                <c:pt idx="159">
                  <c:v>12.0375</c:v>
                </c:pt>
                <c:pt idx="160">
                  <c:v>12.112500000000001</c:v>
                </c:pt>
                <c:pt idx="161">
                  <c:v>12.1875</c:v>
                </c:pt>
                <c:pt idx="162">
                  <c:v>12.262499999999999</c:v>
                </c:pt>
                <c:pt idx="163">
                  <c:v>12.3375</c:v>
                </c:pt>
                <c:pt idx="164">
                  <c:v>12.4125</c:v>
                </c:pt>
                <c:pt idx="165">
                  <c:v>12.487500000000001</c:v>
                </c:pt>
                <c:pt idx="166">
                  <c:v>12.5625</c:v>
                </c:pt>
                <c:pt idx="167">
                  <c:v>12.637499999999999</c:v>
                </c:pt>
                <c:pt idx="168">
                  <c:v>12.7125</c:v>
                </c:pt>
                <c:pt idx="169">
                  <c:v>12.7875</c:v>
                </c:pt>
                <c:pt idx="170">
                  <c:v>12.862500000000001</c:v>
                </c:pt>
                <c:pt idx="171">
                  <c:v>12.9375</c:v>
                </c:pt>
                <c:pt idx="172">
                  <c:v>13.012499999999999</c:v>
                </c:pt>
                <c:pt idx="173">
                  <c:v>13.0875</c:v>
                </c:pt>
                <c:pt idx="174">
                  <c:v>13.1625</c:v>
                </c:pt>
                <c:pt idx="175">
                  <c:v>13.237500000000001</c:v>
                </c:pt>
                <c:pt idx="176">
                  <c:v>13.3125</c:v>
                </c:pt>
                <c:pt idx="177">
                  <c:v>13.387499999999999</c:v>
                </c:pt>
                <c:pt idx="178">
                  <c:v>13.4625</c:v>
                </c:pt>
                <c:pt idx="179">
                  <c:v>13.5375</c:v>
                </c:pt>
                <c:pt idx="180">
                  <c:v>13.612500000000001</c:v>
                </c:pt>
                <c:pt idx="181">
                  <c:v>13.6875</c:v>
                </c:pt>
                <c:pt idx="182">
                  <c:v>13.762499999999999</c:v>
                </c:pt>
                <c:pt idx="183">
                  <c:v>13.8375</c:v>
                </c:pt>
                <c:pt idx="184">
                  <c:v>13.9125</c:v>
                </c:pt>
                <c:pt idx="185">
                  <c:v>13.987500000000001</c:v>
                </c:pt>
                <c:pt idx="186">
                  <c:v>14.0625</c:v>
                </c:pt>
                <c:pt idx="187">
                  <c:v>14.137499999999999</c:v>
                </c:pt>
                <c:pt idx="188">
                  <c:v>14.2125</c:v>
                </c:pt>
                <c:pt idx="189">
                  <c:v>14.2875</c:v>
                </c:pt>
                <c:pt idx="190">
                  <c:v>14.362500000000001</c:v>
                </c:pt>
                <c:pt idx="191">
                  <c:v>14.4375</c:v>
                </c:pt>
                <c:pt idx="192">
                  <c:v>14.512499999999999</c:v>
                </c:pt>
                <c:pt idx="193">
                  <c:v>14.5875</c:v>
                </c:pt>
                <c:pt idx="194">
                  <c:v>14.6625</c:v>
                </c:pt>
                <c:pt idx="195">
                  <c:v>14.737500000000001</c:v>
                </c:pt>
                <c:pt idx="196">
                  <c:v>14.8125</c:v>
                </c:pt>
                <c:pt idx="197">
                  <c:v>14.887499999999999</c:v>
                </c:pt>
                <c:pt idx="198">
                  <c:v>14.9625</c:v>
                </c:pt>
              </c:numCache>
            </c:numRef>
          </c:xVal>
          <c:yVal>
            <c:numRef>
              <c:f>Coordiantion!$L$5:$L$203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63</c:v>
                </c:pt>
                <c:pt idx="13">
                  <c:v>0</c:v>
                </c:pt>
                <c:pt idx="14">
                  <c:v>0</c:v>
                </c:pt>
                <c:pt idx="15">
                  <c:v>0</c:v>
                </c:pt>
                <c:pt idx="16">
                  <c:v>0</c:v>
                </c:pt>
                <c:pt idx="17">
                  <c:v>0</c:v>
                </c:pt>
                <c:pt idx="18">
                  <c:v>0</c:v>
                </c:pt>
                <c:pt idx="19">
                  <c:v>0</c:v>
                </c:pt>
                <c:pt idx="20">
                  <c:v>0</c:v>
                </c:pt>
                <c:pt idx="21">
                  <c:v>0</c:v>
                </c:pt>
                <c:pt idx="22">
                  <c:v>0</c:v>
                </c:pt>
                <c:pt idx="23">
                  <c:v>0</c:v>
                </c:pt>
                <c:pt idx="24">
                  <c:v>0</c:v>
                </c:pt>
                <c:pt idx="25">
                  <c:v>145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157</c:v>
                </c:pt>
                <c:pt idx="40">
                  <c:v>0</c:v>
                </c:pt>
                <c:pt idx="41">
                  <c:v>0</c:v>
                </c:pt>
                <c:pt idx="42">
                  <c:v>0</c:v>
                </c:pt>
                <c:pt idx="43">
                  <c:v>0</c:v>
                </c:pt>
                <c:pt idx="44">
                  <c:v>0</c:v>
                </c:pt>
                <c:pt idx="45">
                  <c:v>0</c:v>
                </c:pt>
                <c:pt idx="46">
                  <c:v>0</c:v>
                </c:pt>
                <c:pt idx="47">
                  <c:v>0</c:v>
                </c:pt>
                <c:pt idx="48">
                  <c:v>0</c:v>
                </c:pt>
                <c:pt idx="49">
                  <c:v>0</c:v>
                </c:pt>
                <c:pt idx="50">
                  <c:v>0</c:v>
                </c:pt>
                <c:pt idx="51">
                  <c:v>0</c:v>
                </c:pt>
                <c:pt idx="52">
                  <c:v>231</c:v>
                </c:pt>
                <c:pt idx="53">
                  <c:v>0</c:v>
                </c:pt>
                <c:pt idx="54">
                  <c:v>0</c:v>
                </c:pt>
                <c:pt idx="55">
                  <c:v>0</c:v>
                </c:pt>
                <c:pt idx="56">
                  <c:v>0</c:v>
                </c:pt>
                <c:pt idx="57">
                  <c:v>0</c:v>
                </c:pt>
                <c:pt idx="58">
                  <c:v>0</c:v>
                </c:pt>
                <c:pt idx="59">
                  <c:v>0</c:v>
                </c:pt>
                <c:pt idx="60">
                  <c:v>0</c:v>
                </c:pt>
                <c:pt idx="61">
                  <c:v>0</c:v>
                </c:pt>
                <c:pt idx="62">
                  <c:v>0</c:v>
                </c:pt>
                <c:pt idx="63">
                  <c:v>0</c:v>
                </c:pt>
                <c:pt idx="64">
                  <c:v>0</c:v>
                </c:pt>
                <c:pt idx="65">
                  <c:v>360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671</c:v>
                </c:pt>
                <c:pt idx="80">
                  <c:v>0</c:v>
                </c:pt>
                <c:pt idx="81">
                  <c:v>0</c:v>
                </c:pt>
                <c:pt idx="82">
                  <c:v>0</c:v>
                </c:pt>
                <c:pt idx="83">
                  <c:v>0</c:v>
                </c:pt>
                <c:pt idx="84">
                  <c:v>0</c:v>
                </c:pt>
                <c:pt idx="85">
                  <c:v>0</c:v>
                </c:pt>
                <c:pt idx="86">
                  <c:v>0</c:v>
                </c:pt>
                <c:pt idx="87">
                  <c:v>0</c:v>
                </c:pt>
                <c:pt idx="88">
                  <c:v>0</c:v>
                </c:pt>
                <c:pt idx="89">
                  <c:v>0</c:v>
                </c:pt>
                <c:pt idx="90">
                  <c:v>0</c:v>
                </c:pt>
                <c:pt idx="91">
                  <c:v>0</c:v>
                </c:pt>
                <c:pt idx="92">
                  <c:v>795</c:v>
                </c:pt>
                <c:pt idx="93">
                  <c:v>0</c:v>
                </c:pt>
                <c:pt idx="94">
                  <c:v>0</c:v>
                </c:pt>
                <c:pt idx="95">
                  <c:v>0</c:v>
                </c:pt>
                <c:pt idx="96">
                  <c:v>0</c:v>
                </c:pt>
                <c:pt idx="97">
                  <c:v>0</c:v>
                </c:pt>
                <c:pt idx="98">
                  <c:v>0</c:v>
                </c:pt>
                <c:pt idx="99">
                  <c:v>0</c:v>
                </c:pt>
                <c:pt idx="100">
                  <c:v>0</c:v>
                </c:pt>
                <c:pt idx="101">
                  <c:v>0</c:v>
                </c:pt>
                <c:pt idx="102">
                  <c:v>0</c:v>
                </c:pt>
                <c:pt idx="103">
                  <c:v>0</c:v>
                </c:pt>
                <c:pt idx="104">
                  <c:v>0</c:v>
                </c:pt>
                <c:pt idx="105">
                  <c:v>726</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882</c:v>
                </c:pt>
                <c:pt idx="120">
                  <c:v>0</c:v>
                </c:pt>
                <c:pt idx="121">
                  <c:v>0</c:v>
                </c:pt>
                <c:pt idx="122">
                  <c:v>0</c:v>
                </c:pt>
                <c:pt idx="123">
                  <c:v>0</c:v>
                </c:pt>
                <c:pt idx="124">
                  <c:v>0</c:v>
                </c:pt>
                <c:pt idx="125">
                  <c:v>0</c:v>
                </c:pt>
                <c:pt idx="126">
                  <c:v>0</c:v>
                </c:pt>
                <c:pt idx="127">
                  <c:v>0</c:v>
                </c:pt>
                <c:pt idx="128">
                  <c:v>0</c:v>
                </c:pt>
                <c:pt idx="129">
                  <c:v>0</c:v>
                </c:pt>
                <c:pt idx="130">
                  <c:v>0</c:v>
                </c:pt>
                <c:pt idx="131">
                  <c:v>0</c:v>
                </c:pt>
                <c:pt idx="132">
                  <c:v>742</c:v>
                </c:pt>
                <c:pt idx="133">
                  <c:v>0</c:v>
                </c:pt>
                <c:pt idx="134">
                  <c:v>0</c:v>
                </c:pt>
                <c:pt idx="135">
                  <c:v>0</c:v>
                </c:pt>
                <c:pt idx="136">
                  <c:v>0</c:v>
                </c:pt>
                <c:pt idx="137">
                  <c:v>0</c:v>
                </c:pt>
                <c:pt idx="138">
                  <c:v>0</c:v>
                </c:pt>
                <c:pt idx="139">
                  <c:v>0</c:v>
                </c:pt>
                <c:pt idx="140">
                  <c:v>0</c:v>
                </c:pt>
                <c:pt idx="141">
                  <c:v>0</c:v>
                </c:pt>
                <c:pt idx="142">
                  <c:v>0</c:v>
                </c:pt>
                <c:pt idx="143">
                  <c:v>0</c:v>
                </c:pt>
                <c:pt idx="144">
                  <c:v>0</c:v>
                </c:pt>
                <c:pt idx="145">
                  <c:v>793</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1969</c:v>
                </c:pt>
                <c:pt idx="160">
                  <c:v>0</c:v>
                </c:pt>
                <c:pt idx="161">
                  <c:v>0</c:v>
                </c:pt>
                <c:pt idx="162">
                  <c:v>0</c:v>
                </c:pt>
                <c:pt idx="163">
                  <c:v>0</c:v>
                </c:pt>
                <c:pt idx="164">
                  <c:v>0</c:v>
                </c:pt>
                <c:pt idx="165">
                  <c:v>0</c:v>
                </c:pt>
                <c:pt idx="166">
                  <c:v>0</c:v>
                </c:pt>
                <c:pt idx="167">
                  <c:v>0</c:v>
                </c:pt>
                <c:pt idx="168">
                  <c:v>0</c:v>
                </c:pt>
                <c:pt idx="169">
                  <c:v>0</c:v>
                </c:pt>
                <c:pt idx="170">
                  <c:v>0</c:v>
                </c:pt>
                <c:pt idx="171">
                  <c:v>0</c:v>
                </c:pt>
                <c:pt idx="172">
                  <c:v>214</c:v>
                </c:pt>
                <c:pt idx="173">
                  <c:v>0</c:v>
                </c:pt>
                <c:pt idx="174">
                  <c:v>0</c:v>
                </c:pt>
                <c:pt idx="175">
                  <c:v>0</c:v>
                </c:pt>
                <c:pt idx="176">
                  <c:v>0</c:v>
                </c:pt>
                <c:pt idx="177">
                  <c:v>0</c:v>
                </c:pt>
                <c:pt idx="178">
                  <c:v>0</c:v>
                </c:pt>
                <c:pt idx="179">
                  <c:v>0</c:v>
                </c:pt>
                <c:pt idx="180">
                  <c:v>0</c:v>
                </c:pt>
                <c:pt idx="181">
                  <c:v>0</c:v>
                </c:pt>
                <c:pt idx="182">
                  <c:v>0</c:v>
                </c:pt>
                <c:pt idx="183">
                  <c:v>0</c:v>
                </c:pt>
                <c:pt idx="184">
                  <c:v>0</c:v>
                </c:pt>
                <c:pt idx="185">
                  <c:v>28</c:v>
                </c:pt>
                <c:pt idx="186">
                  <c:v>0</c:v>
                </c:pt>
                <c:pt idx="187">
                  <c:v>0</c:v>
                </c:pt>
                <c:pt idx="188">
                  <c:v>0</c:v>
                </c:pt>
                <c:pt idx="189">
                  <c:v>0</c:v>
                </c:pt>
                <c:pt idx="190">
                  <c:v>0</c:v>
                </c:pt>
                <c:pt idx="191">
                  <c:v>0</c:v>
                </c:pt>
                <c:pt idx="192">
                  <c:v>0</c:v>
                </c:pt>
                <c:pt idx="193">
                  <c:v>0</c:v>
                </c:pt>
                <c:pt idx="194">
                  <c:v>0</c:v>
                </c:pt>
                <c:pt idx="195">
                  <c:v>0</c:v>
                </c:pt>
                <c:pt idx="196">
                  <c:v>0</c:v>
                </c:pt>
                <c:pt idx="197">
                  <c:v>0</c:v>
                </c:pt>
                <c:pt idx="198">
                  <c:v>2</c:v>
                </c:pt>
              </c:numCache>
            </c:numRef>
          </c:yVal>
          <c:smooth val="0"/>
          <c:extLst>
            <c:ext xmlns:c16="http://schemas.microsoft.com/office/drawing/2014/chart" uri="{C3380CC4-5D6E-409C-BE32-E72D297353CC}">
              <c16:uniqueId val="{00000000-311B-FF4F-A1D2-985478AD2A92}"/>
            </c:ext>
          </c:extLst>
        </c:ser>
        <c:ser>
          <c:idx val="1"/>
          <c:order val="1"/>
          <c:tx>
            <c:v>C600</c:v>
          </c:tx>
          <c:spPr>
            <a:ln w="19050" cap="rnd">
              <a:solidFill>
                <a:srgbClr val="92D050"/>
              </a:solidFill>
              <a:round/>
            </a:ln>
            <a:effectLst/>
          </c:spPr>
          <c:marker>
            <c:symbol val="none"/>
          </c:marker>
          <c:xVal>
            <c:numRef>
              <c:f>Coordiantion!$H$5:$H$203</c:f>
              <c:numCache>
                <c:formatCode>0.000</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Coordiantion!$I$5:$I$203</c:f>
              <c:numCache>
                <c:formatCode>0</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100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148</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171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199</c:v>
                </c:pt>
                <c:pt idx="57">
                  <c:v>0</c:v>
                </c:pt>
                <c:pt idx="58">
                  <c:v>0</c:v>
                </c:pt>
                <c:pt idx="59">
                  <c:v>0</c:v>
                </c:pt>
                <c:pt idx="60">
                  <c:v>0</c:v>
                </c:pt>
                <c:pt idx="61">
                  <c:v>0</c:v>
                </c:pt>
                <c:pt idx="62">
                  <c:v>0</c:v>
                </c:pt>
                <c:pt idx="63">
                  <c:v>0</c:v>
                </c:pt>
                <c:pt idx="64">
                  <c:v>0</c:v>
                </c:pt>
                <c:pt idx="65">
                  <c:v>0</c:v>
                </c:pt>
                <c:pt idx="66">
                  <c:v>0</c:v>
                </c:pt>
                <c:pt idx="67">
                  <c:v>0</c:v>
                </c:pt>
                <c:pt idx="68">
                  <c:v>0</c:v>
                </c:pt>
                <c:pt idx="69">
                  <c:v>0</c:v>
                </c:pt>
                <c:pt idx="70">
                  <c:v>439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762</c:v>
                </c:pt>
                <c:pt idx="85">
                  <c:v>0</c:v>
                </c:pt>
                <c:pt idx="86">
                  <c:v>0</c:v>
                </c:pt>
                <c:pt idx="87">
                  <c:v>0</c:v>
                </c:pt>
                <c:pt idx="88">
                  <c:v>0</c:v>
                </c:pt>
                <c:pt idx="89">
                  <c:v>0</c:v>
                </c:pt>
                <c:pt idx="90">
                  <c:v>0</c:v>
                </c:pt>
                <c:pt idx="91">
                  <c:v>0</c:v>
                </c:pt>
                <c:pt idx="92">
                  <c:v>0</c:v>
                </c:pt>
                <c:pt idx="93">
                  <c:v>0</c:v>
                </c:pt>
                <c:pt idx="94">
                  <c:v>0</c:v>
                </c:pt>
                <c:pt idx="95">
                  <c:v>0</c:v>
                </c:pt>
                <c:pt idx="96">
                  <c:v>0</c:v>
                </c:pt>
                <c:pt idx="97">
                  <c:v>0</c:v>
                </c:pt>
                <c:pt idx="98">
                  <c:v>800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704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877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473</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722</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2060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181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11</c:v>
                </c:pt>
              </c:numCache>
            </c:numRef>
          </c:yVal>
          <c:smooth val="0"/>
          <c:extLst>
            <c:ext xmlns:c16="http://schemas.microsoft.com/office/drawing/2014/chart" uri="{C3380CC4-5D6E-409C-BE32-E72D297353CC}">
              <c16:uniqueId val="{00000001-311B-FF4F-A1D2-985478AD2A92}"/>
            </c:ext>
          </c:extLst>
        </c:ser>
        <c:ser>
          <c:idx val="2"/>
          <c:order val="2"/>
          <c:tx>
            <c:v>C500</c:v>
          </c:tx>
          <c:spPr>
            <a:ln w="19050" cap="rnd">
              <a:solidFill>
                <a:srgbClr val="00B0F0"/>
              </a:solidFill>
              <a:round/>
            </a:ln>
            <a:effectLst/>
          </c:spPr>
          <c:marker>
            <c:symbol val="none"/>
          </c:marker>
          <c:xVal>
            <c:numRef>
              <c:f>Coordiantion!$E$5:$E$203</c:f>
              <c:numCache>
                <c:formatCode>General</c:formatCode>
                <c:ptCount val="199"/>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numCache>
            </c:numRef>
          </c:xVal>
          <c:yVal>
            <c:numRef>
              <c:f>Coordiantion!$F$5:$F$203</c:f>
              <c:numCache>
                <c:formatCode>General</c:formatCode>
                <c:ptCount val="199"/>
                <c:pt idx="0">
                  <c:v>0</c:v>
                </c:pt>
                <c:pt idx="1">
                  <c:v>0</c:v>
                </c:pt>
                <c:pt idx="2">
                  <c:v>0</c:v>
                </c:pt>
                <c:pt idx="3">
                  <c:v>0</c:v>
                </c:pt>
                <c:pt idx="4">
                  <c:v>0</c:v>
                </c:pt>
                <c:pt idx="5">
                  <c:v>0</c:v>
                </c:pt>
                <c:pt idx="6">
                  <c:v>0</c:v>
                </c:pt>
                <c:pt idx="7">
                  <c:v>0</c:v>
                </c:pt>
                <c:pt idx="8">
                  <c:v>0</c:v>
                </c:pt>
                <c:pt idx="9">
                  <c:v>0</c:v>
                </c:pt>
                <c:pt idx="10">
                  <c:v>0</c:v>
                </c:pt>
                <c:pt idx="11">
                  <c:v>0</c:v>
                </c:pt>
                <c:pt idx="12">
                  <c:v>0</c:v>
                </c:pt>
                <c:pt idx="13">
                  <c:v>115</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219</c:v>
                </c:pt>
                <c:pt idx="28">
                  <c:v>0</c:v>
                </c:pt>
                <c:pt idx="29">
                  <c:v>0</c:v>
                </c:pt>
                <c:pt idx="30">
                  <c:v>0</c:v>
                </c:pt>
                <c:pt idx="31">
                  <c:v>0</c:v>
                </c:pt>
                <c:pt idx="32">
                  <c:v>0</c:v>
                </c:pt>
                <c:pt idx="33">
                  <c:v>0</c:v>
                </c:pt>
                <c:pt idx="34">
                  <c:v>0</c:v>
                </c:pt>
                <c:pt idx="35">
                  <c:v>0</c:v>
                </c:pt>
                <c:pt idx="36">
                  <c:v>0</c:v>
                </c:pt>
                <c:pt idx="37">
                  <c:v>0</c:v>
                </c:pt>
                <c:pt idx="38">
                  <c:v>0</c:v>
                </c:pt>
                <c:pt idx="39">
                  <c:v>0</c:v>
                </c:pt>
                <c:pt idx="40">
                  <c:v>0</c:v>
                </c:pt>
                <c:pt idx="41">
                  <c:v>251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374</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671</c:v>
                </c:pt>
                <c:pt idx="85">
                  <c:v>0</c:v>
                </c:pt>
                <c:pt idx="86">
                  <c:v>0</c:v>
                </c:pt>
                <c:pt idx="87">
                  <c:v>0</c:v>
                </c:pt>
                <c:pt idx="88">
                  <c:v>0</c:v>
                </c:pt>
                <c:pt idx="89">
                  <c:v>0</c:v>
                </c:pt>
                <c:pt idx="90">
                  <c:v>0</c:v>
                </c:pt>
                <c:pt idx="91">
                  <c:v>0</c:v>
                </c:pt>
                <c:pt idx="92">
                  <c:v>0</c:v>
                </c:pt>
                <c:pt idx="93">
                  <c:v>0</c:v>
                </c:pt>
                <c:pt idx="94">
                  <c:v>0</c:v>
                </c:pt>
                <c:pt idx="95">
                  <c:v>0</c:v>
                </c:pt>
                <c:pt idx="96">
                  <c:v>0</c:v>
                </c:pt>
                <c:pt idx="97">
                  <c:v>0</c:v>
                </c:pt>
                <c:pt idx="98">
                  <c:v>757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793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717</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520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677</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1286</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131</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12</c:v>
                </c:pt>
              </c:numCache>
            </c:numRef>
          </c:yVal>
          <c:smooth val="0"/>
          <c:extLst>
            <c:ext xmlns:c16="http://schemas.microsoft.com/office/drawing/2014/chart" uri="{C3380CC4-5D6E-409C-BE32-E72D297353CC}">
              <c16:uniqueId val="{00000002-311B-FF4F-A1D2-985478AD2A92}"/>
            </c:ext>
          </c:extLst>
        </c:ser>
        <c:ser>
          <c:idx val="3"/>
          <c:order val="3"/>
          <c:tx>
            <c:v>C400</c:v>
          </c:tx>
          <c:spPr>
            <a:ln w="19050" cap="rnd">
              <a:solidFill>
                <a:srgbClr val="D883FF"/>
              </a:solidFill>
              <a:round/>
            </a:ln>
            <a:effectLst/>
          </c:spPr>
          <c:marker>
            <c:symbol val="none"/>
          </c:marker>
          <c:xVal>
            <c:numRef>
              <c:f>Coordiantion!$B$5:$B$204</c:f>
              <c:numCache>
                <c:formatCode>General</c:formatCode>
                <c:ptCount val="200"/>
                <c:pt idx="0">
                  <c:v>0.105</c:v>
                </c:pt>
                <c:pt idx="1">
                  <c:v>0.17499999999999999</c:v>
                </c:pt>
                <c:pt idx="2">
                  <c:v>0.245</c:v>
                </c:pt>
                <c:pt idx="3">
                  <c:v>0.315</c:v>
                </c:pt>
                <c:pt idx="4">
                  <c:v>0.38500000000000001</c:v>
                </c:pt>
                <c:pt idx="5">
                  <c:v>0.45500000000000002</c:v>
                </c:pt>
                <c:pt idx="6">
                  <c:v>0.52500000000000002</c:v>
                </c:pt>
                <c:pt idx="7">
                  <c:v>0.59499999999999997</c:v>
                </c:pt>
                <c:pt idx="8">
                  <c:v>0.66500000000000004</c:v>
                </c:pt>
                <c:pt idx="9">
                  <c:v>0.73499999999999999</c:v>
                </c:pt>
                <c:pt idx="10">
                  <c:v>0.80500000000000005</c:v>
                </c:pt>
                <c:pt idx="11">
                  <c:v>0.875</c:v>
                </c:pt>
                <c:pt idx="12">
                  <c:v>0.94499999999999995</c:v>
                </c:pt>
                <c:pt idx="13">
                  <c:v>1.0149999999999999</c:v>
                </c:pt>
                <c:pt idx="14">
                  <c:v>1.085</c:v>
                </c:pt>
                <c:pt idx="15">
                  <c:v>1.155</c:v>
                </c:pt>
                <c:pt idx="16">
                  <c:v>1.2250000000000001</c:v>
                </c:pt>
                <c:pt idx="17">
                  <c:v>1.2949999999999999</c:v>
                </c:pt>
                <c:pt idx="18">
                  <c:v>1.365</c:v>
                </c:pt>
                <c:pt idx="19">
                  <c:v>1.4350000000000001</c:v>
                </c:pt>
                <c:pt idx="20">
                  <c:v>1.5049999999999999</c:v>
                </c:pt>
                <c:pt idx="21">
                  <c:v>1.575</c:v>
                </c:pt>
                <c:pt idx="22">
                  <c:v>1.645</c:v>
                </c:pt>
                <c:pt idx="23">
                  <c:v>1.7150000000000001</c:v>
                </c:pt>
                <c:pt idx="24">
                  <c:v>1.7849999999999999</c:v>
                </c:pt>
                <c:pt idx="25">
                  <c:v>1.855</c:v>
                </c:pt>
                <c:pt idx="26">
                  <c:v>1.925</c:v>
                </c:pt>
                <c:pt idx="27">
                  <c:v>1.9950000000000001</c:v>
                </c:pt>
                <c:pt idx="28">
                  <c:v>2.0649999999999999</c:v>
                </c:pt>
                <c:pt idx="29">
                  <c:v>2.1349999999999998</c:v>
                </c:pt>
                <c:pt idx="30">
                  <c:v>2.2050000000000001</c:v>
                </c:pt>
                <c:pt idx="31">
                  <c:v>2.2749999999999999</c:v>
                </c:pt>
                <c:pt idx="32">
                  <c:v>2.3450000000000002</c:v>
                </c:pt>
                <c:pt idx="33">
                  <c:v>2.415</c:v>
                </c:pt>
                <c:pt idx="34">
                  <c:v>2.4849999999999999</c:v>
                </c:pt>
                <c:pt idx="35">
                  <c:v>2.5550000000000002</c:v>
                </c:pt>
                <c:pt idx="36">
                  <c:v>2.625</c:v>
                </c:pt>
                <c:pt idx="37">
                  <c:v>2.6949999999999998</c:v>
                </c:pt>
                <c:pt idx="38">
                  <c:v>2.7650000000000001</c:v>
                </c:pt>
                <c:pt idx="39">
                  <c:v>2.835</c:v>
                </c:pt>
                <c:pt idx="40">
                  <c:v>2.9049999999999998</c:v>
                </c:pt>
                <c:pt idx="41">
                  <c:v>2.9750000000000001</c:v>
                </c:pt>
                <c:pt idx="42">
                  <c:v>3.0449999999999999</c:v>
                </c:pt>
                <c:pt idx="43">
                  <c:v>3.1150000000000002</c:v>
                </c:pt>
                <c:pt idx="44">
                  <c:v>3.1850000000000001</c:v>
                </c:pt>
                <c:pt idx="45">
                  <c:v>3.2549999999999999</c:v>
                </c:pt>
                <c:pt idx="46">
                  <c:v>3.3250000000000002</c:v>
                </c:pt>
                <c:pt idx="47">
                  <c:v>3.395</c:v>
                </c:pt>
                <c:pt idx="48">
                  <c:v>3.4649999999999999</c:v>
                </c:pt>
                <c:pt idx="49">
                  <c:v>3.5350000000000001</c:v>
                </c:pt>
                <c:pt idx="50">
                  <c:v>3.605</c:v>
                </c:pt>
                <c:pt idx="51">
                  <c:v>3.6749999999999998</c:v>
                </c:pt>
                <c:pt idx="52">
                  <c:v>3.7450000000000001</c:v>
                </c:pt>
                <c:pt idx="53">
                  <c:v>3.8149999999999999</c:v>
                </c:pt>
                <c:pt idx="54">
                  <c:v>3.8849999999999998</c:v>
                </c:pt>
                <c:pt idx="55">
                  <c:v>3.9550000000000001</c:v>
                </c:pt>
                <c:pt idx="56">
                  <c:v>4.0250000000000004</c:v>
                </c:pt>
                <c:pt idx="57">
                  <c:v>4.0949999999999998</c:v>
                </c:pt>
                <c:pt idx="58">
                  <c:v>4.165</c:v>
                </c:pt>
                <c:pt idx="59">
                  <c:v>4.2350000000000003</c:v>
                </c:pt>
                <c:pt idx="60">
                  <c:v>4.3049999999999997</c:v>
                </c:pt>
                <c:pt idx="61">
                  <c:v>4.375</c:v>
                </c:pt>
                <c:pt idx="62">
                  <c:v>4.4450000000000003</c:v>
                </c:pt>
                <c:pt idx="63">
                  <c:v>4.5149999999999997</c:v>
                </c:pt>
                <c:pt idx="64">
                  <c:v>4.585</c:v>
                </c:pt>
                <c:pt idx="65">
                  <c:v>4.6550000000000002</c:v>
                </c:pt>
                <c:pt idx="66">
                  <c:v>4.7249999999999996</c:v>
                </c:pt>
                <c:pt idx="67">
                  <c:v>4.7949999999999999</c:v>
                </c:pt>
                <c:pt idx="68">
                  <c:v>4.8650000000000002</c:v>
                </c:pt>
                <c:pt idx="69">
                  <c:v>4.9349999999999996</c:v>
                </c:pt>
                <c:pt idx="70">
                  <c:v>5.0049999999999999</c:v>
                </c:pt>
                <c:pt idx="71">
                  <c:v>5.0750000000000002</c:v>
                </c:pt>
                <c:pt idx="72">
                  <c:v>5.1449999999999996</c:v>
                </c:pt>
                <c:pt idx="73">
                  <c:v>5.2149999999999999</c:v>
                </c:pt>
                <c:pt idx="74">
                  <c:v>5.2850000000000001</c:v>
                </c:pt>
                <c:pt idx="75">
                  <c:v>5.3550000000000004</c:v>
                </c:pt>
                <c:pt idx="76">
                  <c:v>5.4249999999999998</c:v>
                </c:pt>
                <c:pt idx="77">
                  <c:v>5.4950000000000001</c:v>
                </c:pt>
                <c:pt idx="78">
                  <c:v>5.5650000000000004</c:v>
                </c:pt>
                <c:pt idx="79">
                  <c:v>5.6349999999999998</c:v>
                </c:pt>
                <c:pt idx="80">
                  <c:v>5.7050000000000001</c:v>
                </c:pt>
                <c:pt idx="81">
                  <c:v>5.7750000000000004</c:v>
                </c:pt>
                <c:pt idx="82">
                  <c:v>5.8449999999999998</c:v>
                </c:pt>
                <c:pt idx="83">
                  <c:v>5.915</c:v>
                </c:pt>
                <c:pt idx="84">
                  <c:v>5.9850000000000003</c:v>
                </c:pt>
                <c:pt idx="85">
                  <c:v>6.0549999999999997</c:v>
                </c:pt>
                <c:pt idx="86">
                  <c:v>6.125</c:v>
                </c:pt>
                <c:pt idx="87">
                  <c:v>6.1950000000000003</c:v>
                </c:pt>
                <c:pt idx="88">
                  <c:v>6.2649999999999997</c:v>
                </c:pt>
                <c:pt idx="89">
                  <c:v>6.335</c:v>
                </c:pt>
                <c:pt idx="90">
                  <c:v>6.4050000000000002</c:v>
                </c:pt>
                <c:pt idx="91">
                  <c:v>6.4749999999999996</c:v>
                </c:pt>
                <c:pt idx="92">
                  <c:v>6.5449999999999999</c:v>
                </c:pt>
                <c:pt idx="93">
                  <c:v>6.6150000000000002</c:v>
                </c:pt>
                <c:pt idx="94">
                  <c:v>6.6849999999999996</c:v>
                </c:pt>
                <c:pt idx="95">
                  <c:v>6.7549999999999999</c:v>
                </c:pt>
                <c:pt idx="96">
                  <c:v>6.8250000000000002</c:v>
                </c:pt>
                <c:pt idx="97">
                  <c:v>6.8949999999999996</c:v>
                </c:pt>
                <c:pt idx="98">
                  <c:v>6.9649999999999999</c:v>
                </c:pt>
                <c:pt idx="99">
                  <c:v>7.0350000000000001</c:v>
                </c:pt>
                <c:pt idx="100">
                  <c:v>7.1050000000000004</c:v>
                </c:pt>
                <c:pt idx="101">
                  <c:v>7.1749999999999998</c:v>
                </c:pt>
                <c:pt idx="102">
                  <c:v>7.2450000000000001</c:v>
                </c:pt>
                <c:pt idx="103">
                  <c:v>7.3150000000000004</c:v>
                </c:pt>
                <c:pt idx="104">
                  <c:v>7.3849999999999998</c:v>
                </c:pt>
                <c:pt idx="105">
                  <c:v>7.4550000000000001</c:v>
                </c:pt>
                <c:pt idx="106">
                  <c:v>7.5250000000000004</c:v>
                </c:pt>
                <c:pt idx="107">
                  <c:v>7.5949999999999998</c:v>
                </c:pt>
                <c:pt idx="108">
                  <c:v>7.665</c:v>
                </c:pt>
                <c:pt idx="109">
                  <c:v>7.7350000000000003</c:v>
                </c:pt>
                <c:pt idx="110">
                  <c:v>7.8049999999999997</c:v>
                </c:pt>
                <c:pt idx="111">
                  <c:v>7.875</c:v>
                </c:pt>
                <c:pt idx="112">
                  <c:v>7.9450000000000003</c:v>
                </c:pt>
                <c:pt idx="113">
                  <c:v>8.0150000000000006</c:v>
                </c:pt>
                <c:pt idx="114">
                  <c:v>8.0850000000000009</c:v>
                </c:pt>
                <c:pt idx="115">
                  <c:v>8.1549999999999994</c:v>
                </c:pt>
                <c:pt idx="116">
                  <c:v>8.2249999999999996</c:v>
                </c:pt>
                <c:pt idx="117">
                  <c:v>8.2949999999999999</c:v>
                </c:pt>
                <c:pt idx="118">
                  <c:v>8.3650000000000002</c:v>
                </c:pt>
                <c:pt idx="119">
                  <c:v>8.4350000000000005</c:v>
                </c:pt>
                <c:pt idx="120">
                  <c:v>8.5050000000000008</c:v>
                </c:pt>
                <c:pt idx="121">
                  <c:v>8.5749999999999993</c:v>
                </c:pt>
                <c:pt idx="122">
                  <c:v>8.6449999999999996</c:v>
                </c:pt>
                <c:pt idx="123">
                  <c:v>8.7149999999999999</c:v>
                </c:pt>
                <c:pt idx="124">
                  <c:v>8.7850000000000001</c:v>
                </c:pt>
                <c:pt idx="125">
                  <c:v>8.8550000000000004</c:v>
                </c:pt>
                <c:pt idx="126">
                  <c:v>8.9250000000000007</c:v>
                </c:pt>
                <c:pt idx="127">
                  <c:v>8.9949999999999992</c:v>
                </c:pt>
                <c:pt idx="128">
                  <c:v>9.0649999999999995</c:v>
                </c:pt>
                <c:pt idx="129">
                  <c:v>9.1349999999999998</c:v>
                </c:pt>
                <c:pt idx="130">
                  <c:v>9.2050000000000001</c:v>
                </c:pt>
                <c:pt idx="131">
                  <c:v>9.2750000000000004</c:v>
                </c:pt>
                <c:pt idx="132">
                  <c:v>9.3450000000000006</c:v>
                </c:pt>
                <c:pt idx="133">
                  <c:v>9.4149999999999991</c:v>
                </c:pt>
                <c:pt idx="134">
                  <c:v>9.4849999999999994</c:v>
                </c:pt>
                <c:pt idx="135">
                  <c:v>9.5549999999999997</c:v>
                </c:pt>
                <c:pt idx="136">
                  <c:v>9.625</c:v>
                </c:pt>
                <c:pt idx="137">
                  <c:v>9.6950000000000003</c:v>
                </c:pt>
                <c:pt idx="138">
                  <c:v>9.7650000000000006</c:v>
                </c:pt>
                <c:pt idx="139">
                  <c:v>9.8350000000000009</c:v>
                </c:pt>
                <c:pt idx="140">
                  <c:v>9.9049999999999994</c:v>
                </c:pt>
                <c:pt idx="141">
                  <c:v>9.9749999999999996</c:v>
                </c:pt>
                <c:pt idx="142">
                  <c:v>10.045</c:v>
                </c:pt>
                <c:pt idx="143">
                  <c:v>10.115</c:v>
                </c:pt>
                <c:pt idx="144">
                  <c:v>10.185</c:v>
                </c:pt>
                <c:pt idx="145">
                  <c:v>10.255000000000001</c:v>
                </c:pt>
                <c:pt idx="146">
                  <c:v>10.324999999999999</c:v>
                </c:pt>
                <c:pt idx="147">
                  <c:v>10.395</c:v>
                </c:pt>
                <c:pt idx="148">
                  <c:v>10.465</c:v>
                </c:pt>
                <c:pt idx="149">
                  <c:v>10.535</c:v>
                </c:pt>
                <c:pt idx="150">
                  <c:v>10.605</c:v>
                </c:pt>
                <c:pt idx="151">
                  <c:v>10.675000000000001</c:v>
                </c:pt>
                <c:pt idx="152">
                  <c:v>10.744999999999999</c:v>
                </c:pt>
                <c:pt idx="153">
                  <c:v>10.815</c:v>
                </c:pt>
                <c:pt idx="154">
                  <c:v>10.885</c:v>
                </c:pt>
                <c:pt idx="155">
                  <c:v>10.955</c:v>
                </c:pt>
                <c:pt idx="156">
                  <c:v>11.025</c:v>
                </c:pt>
                <c:pt idx="157">
                  <c:v>11.095000000000001</c:v>
                </c:pt>
                <c:pt idx="158">
                  <c:v>11.164999999999999</c:v>
                </c:pt>
                <c:pt idx="159">
                  <c:v>11.234999999999999</c:v>
                </c:pt>
                <c:pt idx="160">
                  <c:v>11.305</c:v>
                </c:pt>
                <c:pt idx="161">
                  <c:v>11.375</c:v>
                </c:pt>
                <c:pt idx="162">
                  <c:v>11.445</c:v>
                </c:pt>
                <c:pt idx="163">
                  <c:v>11.515000000000001</c:v>
                </c:pt>
                <c:pt idx="164">
                  <c:v>11.585000000000001</c:v>
                </c:pt>
                <c:pt idx="165">
                  <c:v>11.654999999999999</c:v>
                </c:pt>
                <c:pt idx="166">
                  <c:v>11.725</c:v>
                </c:pt>
                <c:pt idx="167">
                  <c:v>11.795</c:v>
                </c:pt>
                <c:pt idx="168">
                  <c:v>11.865</c:v>
                </c:pt>
                <c:pt idx="169">
                  <c:v>11.935</c:v>
                </c:pt>
                <c:pt idx="170">
                  <c:v>12.005000000000001</c:v>
                </c:pt>
                <c:pt idx="171">
                  <c:v>12.074999999999999</c:v>
                </c:pt>
                <c:pt idx="172">
                  <c:v>12.145</c:v>
                </c:pt>
                <c:pt idx="173">
                  <c:v>12.215</c:v>
                </c:pt>
                <c:pt idx="174">
                  <c:v>12.285</c:v>
                </c:pt>
                <c:pt idx="175">
                  <c:v>12.355</c:v>
                </c:pt>
                <c:pt idx="176">
                  <c:v>12.425000000000001</c:v>
                </c:pt>
                <c:pt idx="177">
                  <c:v>12.494999999999999</c:v>
                </c:pt>
                <c:pt idx="178">
                  <c:v>12.565</c:v>
                </c:pt>
                <c:pt idx="179">
                  <c:v>12.635</c:v>
                </c:pt>
                <c:pt idx="180">
                  <c:v>12.705</c:v>
                </c:pt>
                <c:pt idx="181">
                  <c:v>12.775</c:v>
                </c:pt>
                <c:pt idx="182">
                  <c:v>12.845000000000001</c:v>
                </c:pt>
                <c:pt idx="183">
                  <c:v>12.914999999999999</c:v>
                </c:pt>
                <c:pt idx="184">
                  <c:v>12.984999999999999</c:v>
                </c:pt>
                <c:pt idx="185">
                  <c:v>13.055</c:v>
                </c:pt>
                <c:pt idx="186">
                  <c:v>13.125</c:v>
                </c:pt>
                <c:pt idx="187">
                  <c:v>13.195</c:v>
                </c:pt>
                <c:pt idx="188">
                  <c:v>13.265000000000001</c:v>
                </c:pt>
                <c:pt idx="189">
                  <c:v>13.335000000000001</c:v>
                </c:pt>
                <c:pt idx="190">
                  <c:v>13.404999999999999</c:v>
                </c:pt>
                <c:pt idx="191">
                  <c:v>13.475</c:v>
                </c:pt>
                <c:pt idx="192">
                  <c:v>13.545</c:v>
                </c:pt>
                <c:pt idx="193">
                  <c:v>13.615</c:v>
                </c:pt>
                <c:pt idx="194">
                  <c:v>13.685</c:v>
                </c:pt>
                <c:pt idx="195">
                  <c:v>13.755000000000001</c:v>
                </c:pt>
                <c:pt idx="196">
                  <c:v>13.824999999999999</c:v>
                </c:pt>
                <c:pt idx="197">
                  <c:v>13.895</c:v>
                </c:pt>
                <c:pt idx="198">
                  <c:v>13.965</c:v>
                </c:pt>
                <c:pt idx="199">
                  <c:v>13.965</c:v>
                </c:pt>
              </c:numCache>
            </c:numRef>
          </c:xVal>
          <c:yVal>
            <c:numRef>
              <c:f>Coordiantion!$C$5:$C$204</c:f>
              <c:numCache>
                <c:formatCode>General</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279</c:v>
                </c:pt>
                <c:pt idx="14">
                  <c:v>0</c:v>
                </c:pt>
                <c:pt idx="15">
                  <c:v>0</c:v>
                </c:pt>
                <c:pt idx="16">
                  <c:v>0</c:v>
                </c:pt>
                <c:pt idx="17">
                  <c:v>0</c:v>
                </c:pt>
                <c:pt idx="18">
                  <c:v>0</c:v>
                </c:pt>
                <c:pt idx="19">
                  <c:v>0</c:v>
                </c:pt>
                <c:pt idx="20">
                  <c:v>0</c:v>
                </c:pt>
                <c:pt idx="21">
                  <c:v>0</c:v>
                </c:pt>
                <c:pt idx="22">
                  <c:v>0</c:v>
                </c:pt>
                <c:pt idx="23">
                  <c:v>0</c:v>
                </c:pt>
                <c:pt idx="24">
                  <c:v>0</c:v>
                </c:pt>
                <c:pt idx="25">
                  <c:v>0</c:v>
                </c:pt>
                <c:pt idx="26">
                  <c:v>0</c:v>
                </c:pt>
                <c:pt idx="27">
                  <c:v>394</c:v>
                </c:pt>
                <c:pt idx="28">
                  <c:v>0</c:v>
                </c:pt>
                <c:pt idx="29">
                  <c:v>0</c:v>
                </c:pt>
                <c:pt idx="30">
                  <c:v>0</c:v>
                </c:pt>
                <c:pt idx="31">
                  <c:v>0</c:v>
                </c:pt>
                <c:pt idx="32">
                  <c:v>0</c:v>
                </c:pt>
                <c:pt idx="33">
                  <c:v>0</c:v>
                </c:pt>
                <c:pt idx="34">
                  <c:v>0</c:v>
                </c:pt>
                <c:pt idx="35">
                  <c:v>0</c:v>
                </c:pt>
                <c:pt idx="36">
                  <c:v>0</c:v>
                </c:pt>
                <c:pt idx="37">
                  <c:v>0</c:v>
                </c:pt>
                <c:pt idx="38">
                  <c:v>0</c:v>
                </c:pt>
                <c:pt idx="39">
                  <c:v>0</c:v>
                </c:pt>
                <c:pt idx="40">
                  <c:v>0</c:v>
                </c:pt>
                <c:pt idx="41">
                  <c:v>401</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435</c:v>
                </c:pt>
                <c:pt idx="57">
                  <c:v>0</c:v>
                </c:pt>
                <c:pt idx="58">
                  <c:v>0</c:v>
                </c:pt>
                <c:pt idx="59">
                  <c:v>0</c:v>
                </c:pt>
                <c:pt idx="60">
                  <c:v>0</c:v>
                </c:pt>
                <c:pt idx="61">
                  <c:v>0</c:v>
                </c:pt>
                <c:pt idx="62">
                  <c:v>0</c:v>
                </c:pt>
                <c:pt idx="63">
                  <c:v>0</c:v>
                </c:pt>
                <c:pt idx="64">
                  <c:v>0</c:v>
                </c:pt>
                <c:pt idx="65">
                  <c:v>0</c:v>
                </c:pt>
                <c:pt idx="66">
                  <c:v>0</c:v>
                </c:pt>
                <c:pt idx="67">
                  <c:v>0</c:v>
                </c:pt>
                <c:pt idx="68">
                  <c:v>0</c:v>
                </c:pt>
                <c:pt idx="69">
                  <c:v>0</c:v>
                </c:pt>
                <c:pt idx="70">
                  <c:v>529</c:v>
                </c:pt>
                <c:pt idx="71">
                  <c:v>0</c:v>
                </c:pt>
                <c:pt idx="72">
                  <c:v>0</c:v>
                </c:pt>
                <c:pt idx="73">
                  <c:v>0</c:v>
                </c:pt>
                <c:pt idx="74">
                  <c:v>0</c:v>
                </c:pt>
                <c:pt idx="75">
                  <c:v>0</c:v>
                </c:pt>
                <c:pt idx="76">
                  <c:v>0</c:v>
                </c:pt>
                <c:pt idx="77">
                  <c:v>0</c:v>
                </c:pt>
                <c:pt idx="78">
                  <c:v>0</c:v>
                </c:pt>
                <c:pt idx="79">
                  <c:v>0</c:v>
                </c:pt>
                <c:pt idx="80">
                  <c:v>0</c:v>
                </c:pt>
                <c:pt idx="81">
                  <c:v>0</c:v>
                </c:pt>
                <c:pt idx="82">
                  <c:v>0</c:v>
                </c:pt>
                <c:pt idx="83">
                  <c:v>0</c:v>
                </c:pt>
                <c:pt idx="84">
                  <c:v>616</c:v>
                </c:pt>
                <c:pt idx="85">
                  <c:v>0</c:v>
                </c:pt>
                <c:pt idx="86">
                  <c:v>0</c:v>
                </c:pt>
                <c:pt idx="87">
                  <c:v>0</c:v>
                </c:pt>
                <c:pt idx="88">
                  <c:v>0</c:v>
                </c:pt>
                <c:pt idx="89">
                  <c:v>0</c:v>
                </c:pt>
                <c:pt idx="90">
                  <c:v>0</c:v>
                </c:pt>
                <c:pt idx="91">
                  <c:v>0</c:v>
                </c:pt>
                <c:pt idx="92">
                  <c:v>0</c:v>
                </c:pt>
                <c:pt idx="93">
                  <c:v>0</c:v>
                </c:pt>
                <c:pt idx="94">
                  <c:v>0</c:v>
                </c:pt>
                <c:pt idx="95">
                  <c:v>0</c:v>
                </c:pt>
                <c:pt idx="96">
                  <c:v>0</c:v>
                </c:pt>
                <c:pt idx="97">
                  <c:v>0</c:v>
                </c:pt>
                <c:pt idx="98">
                  <c:v>667</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619</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599</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460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588</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930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79</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4</c:v>
                </c:pt>
                <c:pt idx="199">
                  <c:v>4</c:v>
                </c:pt>
              </c:numCache>
            </c:numRef>
          </c:yVal>
          <c:smooth val="0"/>
          <c:extLst>
            <c:ext xmlns:c16="http://schemas.microsoft.com/office/drawing/2014/chart" uri="{C3380CC4-5D6E-409C-BE32-E72D297353CC}">
              <c16:uniqueId val="{00000000-B468-F845-ADA0-8FD6EAED7675}"/>
            </c:ext>
          </c:extLst>
        </c:ser>
        <c:dLbls>
          <c:showLegendKey val="0"/>
          <c:showVal val="0"/>
          <c:showCatName val="0"/>
          <c:showSerName val="0"/>
          <c:showPercent val="0"/>
          <c:showBubbleSize val="0"/>
        </c:dLbls>
        <c:axId val="702540256"/>
        <c:axId val="96733600"/>
      </c:scatterChart>
      <c:valAx>
        <c:axId val="702540256"/>
        <c:scaling>
          <c:orientation val="minMax"/>
          <c:max val="14.4"/>
          <c:min val="0.5"/>
        </c:scaling>
        <c:delete val="0"/>
        <c:axPos val="b"/>
        <c:title>
          <c:tx>
            <c:rich>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Coordination</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6733600"/>
        <c:crosses val="autoZero"/>
        <c:crossBetween val="midCat"/>
        <c:majorUnit val="1.4"/>
      </c:valAx>
      <c:valAx>
        <c:axId val="96733600"/>
        <c:scaling>
          <c:orientation val="minMax"/>
          <c:max val="2000"/>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b="1"/>
                  <a:t>Count</a:t>
                </a:r>
              </a:p>
            </c:rich>
          </c:tx>
          <c:layout>
            <c:manualLayout>
              <c:xMode val="edge"/>
              <c:yMode val="edge"/>
              <c:x val="1.8967793582612955E-2"/>
              <c:y val="0.3920255935767298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0254025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14.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image" Target="../media/image19.png"/><Relationship Id="rId1" Type="http://schemas.openxmlformats.org/officeDocument/2006/relationships/chart" Target="../charts/chart6.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3.emf"/><Relationship Id="rId4" Type="http://schemas.openxmlformats.org/officeDocument/2006/relationships/chart" Target="../charts/chart8.xml"/></Relationships>
</file>

<file path=xl/drawings/_rels/drawing16.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1" Type="http://schemas.openxmlformats.org/officeDocument/2006/relationships/image" Target="../media/image7.jpeg"/></Relationships>
</file>

<file path=xl/drawings/_rels/drawing8.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svg"/><Relationship Id="rId4"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1</xdr:col>
      <xdr:colOff>55880</xdr:colOff>
      <xdr:row>15</xdr:row>
      <xdr:rowOff>30480</xdr:rowOff>
    </xdr:from>
    <xdr:ext cx="624840" cy="18787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ea typeface="Cambria Math" panose="02040503050406030204" pitchFamily="18" charset="0"/>
                          </a:rPr>
                          <m:t>𝜇</m:t>
                        </m:r>
                      </m:e>
                      <m:sub>
                        <m:r>
                          <a:rPr lang="en-US" sz="1200" b="0" i="1">
                            <a:latin typeface="Cambria Math" panose="02040503050406030204" pitchFamily="18" charset="0"/>
                          </a:rPr>
                          <m:t>𝑐𝑜𝑟𝑟𝑒𝑐𝑡𝑒𝑑</m:t>
                        </m:r>
                      </m:sub>
                    </m:sSub>
                  </m:oMath>
                </m:oMathPara>
              </a14:m>
              <a:endParaRPr lang="en-US" sz="1100"/>
            </a:p>
          </xdr:txBody>
        </xdr:sp>
      </mc:Choice>
      <mc:Fallback xmlns="">
        <xdr:sp macro="" textlink="">
          <xdr:nvSpPr>
            <xdr:cNvPr id="2" name="TextBox 1">
              <a:extLst>
                <a:ext uri="{FF2B5EF4-FFF2-40B4-BE49-F238E27FC236}">
                  <a16:creationId xmlns:a16="http://schemas.microsoft.com/office/drawing/2014/main" id="{F669DC09-5018-7AAB-0437-0DD789F1B124}"/>
                </a:ext>
              </a:extLst>
            </xdr:cNvPr>
            <xdr:cNvSpPr txBox="1"/>
          </xdr:nvSpPr>
          <xdr:spPr>
            <a:xfrm>
              <a:off x="878840" y="3088640"/>
              <a:ext cx="624840" cy="187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sz="1200" i="0">
                  <a:latin typeface="Cambria Math" panose="02040503050406030204" pitchFamily="18" charset="0"/>
                  <a:ea typeface="Cambria Math" panose="02040503050406030204" pitchFamily="18" charset="0"/>
                </a:rPr>
                <a:t>𝜇_</a:t>
              </a:r>
              <a:r>
                <a:rPr lang="en-US" sz="1200" b="0" i="0">
                  <a:latin typeface="Cambria Math" panose="02040503050406030204" pitchFamily="18" charset="0"/>
                </a:rPr>
                <a:t>𝑐𝑜𝑟𝑟𝑒𝑐𝑡𝑒𝑑</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41790</xdr:rowOff>
    </xdr:from>
    <xdr:to>
      <xdr:col>9</xdr:col>
      <xdr:colOff>838200</xdr:colOff>
      <xdr:row>33</xdr:row>
      <xdr:rowOff>76200</xdr:rowOff>
    </xdr:to>
    <xdr:graphicFrame macro="">
      <xdr:nvGraphicFramePr>
        <xdr:cNvPr id="2" name="Chart 1">
          <a:extLst>
            <a:ext uri="{FF2B5EF4-FFF2-40B4-BE49-F238E27FC236}">
              <a16:creationId xmlns:a16="http://schemas.microsoft.com/office/drawing/2014/main" id="{ECAD7F3C-27D9-7D46-8E01-2307EDF83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6</xdr:col>
      <xdr:colOff>581446</xdr:colOff>
      <xdr:row>14</xdr:row>
      <xdr:rowOff>25400</xdr:rowOff>
    </xdr:to>
    <xdr:pic>
      <xdr:nvPicPr>
        <xdr:cNvPr id="2" name="Picture 1">
          <a:extLst>
            <a:ext uri="{FF2B5EF4-FFF2-40B4-BE49-F238E27FC236}">
              <a16:creationId xmlns:a16="http://schemas.microsoft.com/office/drawing/2014/main" id="{BEA3B9EB-B41B-C5C6-2564-4921CE428B7E}"/>
            </a:ext>
          </a:extLst>
        </xdr:cNvPr>
        <xdr:cNvPicPr>
          <a:picLocks noChangeAspect="1"/>
        </xdr:cNvPicPr>
      </xdr:nvPicPr>
      <xdr:blipFill>
        <a:blip xmlns:r="http://schemas.openxmlformats.org/officeDocument/2006/relationships" r:embed="rId1"/>
        <a:stretch>
          <a:fillRect/>
        </a:stretch>
      </xdr:blipFill>
      <xdr:spPr>
        <a:xfrm>
          <a:off x="0" y="1"/>
          <a:ext cx="5534446" cy="2895599"/>
        </a:xfrm>
        <a:prstGeom prst="rect">
          <a:avLst/>
        </a:prstGeom>
      </xdr:spPr>
    </xdr:pic>
    <xdr:clientData/>
  </xdr:twoCellAnchor>
  <xdr:twoCellAnchor editAs="oneCell">
    <xdr:from>
      <xdr:col>6</xdr:col>
      <xdr:colOff>546100</xdr:colOff>
      <xdr:row>0</xdr:row>
      <xdr:rowOff>0</xdr:rowOff>
    </xdr:from>
    <xdr:to>
      <xdr:col>13</xdr:col>
      <xdr:colOff>292100</xdr:colOff>
      <xdr:row>14</xdr:row>
      <xdr:rowOff>20195</xdr:rowOff>
    </xdr:to>
    <xdr:pic>
      <xdr:nvPicPr>
        <xdr:cNvPr id="3" name="Picture 2">
          <a:extLst>
            <a:ext uri="{FF2B5EF4-FFF2-40B4-BE49-F238E27FC236}">
              <a16:creationId xmlns:a16="http://schemas.microsoft.com/office/drawing/2014/main" id="{528946B9-8B95-6319-9D91-B18AA17CE319}"/>
            </a:ext>
          </a:extLst>
        </xdr:cNvPr>
        <xdr:cNvPicPr>
          <a:picLocks noChangeAspect="1"/>
        </xdr:cNvPicPr>
      </xdr:nvPicPr>
      <xdr:blipFill>
        <a:blip xmlns:r="http://schemas.openxmlformats.org/officeDocument/2006/relationships" r:embed="rId2"/>
        <a:stretch>
          <a:fillRect/>
        </a:stretch>
      </xdr:blipFill>
      <xdr:spPr>
        <a:xfrm>
          <a:off x="5499100" y="0"/>
          <a:ext cx="5524500" cy="2890395"/>
        </a:xfrm>
        <a:prstGeom prst="rect">
          <a:avLst/>
        </a:prstGeom>
      </xdr:spPr>
    </xdr:pic>
    <xdr:clientData/>
  </xdr:twoCellAnchor>
  <xdr:twoCellAnchor editAs="oneCell">
    <xdr:from>
      <xdr:col>0</xdr:col>
      <xdr:colOff>0</xdr:colOff>
      <xdr:row>16</xdr:row>
      <xdr:rowOff>12701</xdr:rowOff>
    </xdr:from>
    <xdr:to>
      <xdr:col>6</xdr:col>
      <xdr:colOff>596900</xdr:colOff>
      <xdr:row>30</xdr:row>
      <xdr:rowOff>71585</xdr:rowOff>
    </xdr:to>
    <xdr:pic>
      <xdr:nvPicPr>
        <xdr:cNvPr id="4" name="Picture 3">
          <a:extLst>
            <a:ext uri="{FF2B5EF4-FFF2-40B4-BE49-F238E27FC236}">
              <a16:creationId xmlns:a16="http://schemas.microsoft.com/office/drawing/2014/main" id="{727CE755-B000-F422-CC7F-7A400BDF1DDB}"/>
            </a:ext>
          </a:extLst>
        </xdr:cNvPr>
        <xdr:cNvPicPr>
          <a:picLocks noChangeAspect="1"/>
        </xdr:cNvPicPr>
      </xdr:nvPicPr>
      <xdr:blipFill>
        <a:blip xmlns:r="http://schemas.openxmlformats.org/officeDocument/2006/relationships" r:embed="rId3"/>
        <a:stretch>
          <a:fillRect/>
        </a:stretch>
      </xdr:blipFill>
      <xdr:spPr>
        <a:xfrm>
          <a:off x="0" y="3289301"/>
          <a:ext cx="5549900" cy="2903684"/>
        </a:xfrm>
        <a:prstGeom prst="rect">
          <a:avLst/>
        </a:prstGeom>
      </xdr:spPr>
    </xdr:pic>
    <xdr:clientData/>
  </xdr:twoCellAnchor>
  <xdr:twoCellAnchor editAs="oneCell">
    <xdr:from>
      <xdr:col>6</xdr:col>
      <xdr:colOff>558800</xdr:colOff>
      <xdr:row>16</xdr:row>
      <xdr:rowOff>50801</xdr:rowOff>
    </xdr:from>
    <xdr:to>
      <xdr:col>13</xdr:col>
      <xdr:colOff>241300</xdr:colOff>
      <xdr:row>30</xdr:row>
      <xdr:rowOff>63173</xdr:rowOff>
    </xdr:to>
    <xdr:pic>
      <xdr:nvPicPr>
        <xdr:cNvPr id="5" name="Picture 4">
          <a:extLst>
            <a:ext uri="{FF2B5EF4-FFF2-40B4-BE49-F238E27FC236}">
              <a16:creationId xmlns:a16="http://schemas.microsoft.com/office/drawing/2014/main" id="{1E6EFD25-3506-22B1-543F-51306DEBC1BF}"/>
            </a:ext>
          </a:extLst>
        </xdr:cNvPr>
        <xdr:cNvPicPr>
          <a:picLocks noChangeAspect="1"/>
        </xdr:cNvPicPr>
      </xdr:nvPicPr>
      <xdr:blipFill>
        <a:blip xmlns:r="http://schemas.openxmlformats.org/officeDocument/2006/relationships" r:embed="rId4"/>
        <a:stretch>
          <a:fillRect/>
        </a:stretch>
      </xdr:blipFill>
      <xdr:spPr>
        <a:xfrm>
          <a:off x="5511800" y="3327401"/>
          <a:ext cx="5461000" cy="285717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11</xdr:col>
      <xdr:colOff>6350</xdr:colOff>
      <xdr:row>0</xdr:row>
      <xdr:rowOff>139700</xdr:rowOff>
    </xdr:from>
    <xdr:to>
      <xdr:col>17</xdr:col>
      <xdr:colOff>508000</xdr:colOff>
      <xdr:row>22</xdr:row>
      <xdr:rowOff>101600</xdr:rowOff>
    </xdr:to>
    <xdr:graphicFrame macro="">
      <xdr:nvGraphicFramePr>
        <xdr:cNvPr id="5" name="Chart 4">
          <a:extLst>
            <a:ext uri="{FF2B5EF4-FFF2-40B4-BE49-F238E27FC236}">
              <a16:creationId xmlns:a16="http://schemas.microsoft.com/office/drawing/2014/main" id="{FBFAD886-8663-D1C6-36AC-64BE87A9BB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803088</xdr:colOff>
      <xdr:row>22</xdr:row>
      <xdr:rowOff>23373</xdr:rowOff>
    </xdr:from>
    <xdr:to>
      <xdr:col>17</xdr:col>
      <xdr:colOff>482600</xdr:colOff>
      <xdr:row>41</xdr:row>
      <xdr:rowOff>40128</xdr:rowOff>
    </xdr:to>
    <xdr:graphicFrame macro="">
      <xdr:nvGraphicFramePr>
        <xdr:cNvPr id="6" name="Chart 5">
          <a:extLst>
            <a:ext uri="{FF2B5EF4-FFF2-40B4-BE49-F238E27FC236}">
              <a16:creationId xmlns:a16="http://schemas.microsoft.com/office/drawing/2014/main" id="{0BECB0CF-1669-AD59-893A-D059BB1FBD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539482</xdr:colOff>
      <xdr:row>23</xdr:row>
      <xdr:rowOff>118515</xdr:rowOff>
    </xdr:from>
    <xdr:to>
      <xdr:col>7</xdr:col>
      <xdr:colOff>675021</xdr:colOff>
      <xdr:row>43</xdr:row>
      <xdr:rowOff>92048</xdr:rowOff>
    </xdr:to>
    <xdr:graphicFrame macro="">
      <xdr:nvGraphicFramePr>
        <xdr:cNvPr id="2" name="Chart 1">
          <a:extLst>
            <a:ext uri="{FF2B5EF4-FFF2-40B4-BE49-F238E27FC236}">
              <a16:creationId xmlns:a16="http://schemas.microsoft.com/office/drawing/2014/main" id="{0DCC1330-EC92-96D9-77C4-D2E9E603D7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12</xdr:col>
      <xdr:colOff>683682</xdr:colOff>
      <xdr:row>3</xdr:row>
      <xdr:rowOff>12699</xdr:rowOff>
    </xdr:from>
    <xdr:to>
      <xdr:col>21</xdr:col>
      <xdr:colOff>406399</xdr:colOff>
      <xdr:row>27</xdr:row>
      <xdr:rowOff>135466</xdr:rowOff>
    </xdr:to>
    <xdr:graphicFrame macro="">
      <xdr:nvGraphicFramePr>
        <xdr:cNvPr id="2" name="Chart 1">
          <a:extLst>
            <a:ext uri="{FF2B5EF4-FFF2-40B4-BE49-F238E27FC236}">
              <a16:creationId xmlns:a16="http://schemas.microsoft.com/office/drawing/2014/main" id="{492BE82F-83E6-33B0-54CD-4ADD50750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17</xdr:col>
      <xdr:colOff>1312</xdr:colOff>
      <xdr:row>2</xdr:row>
      <xdr:rowOff>153180</xdr:rowOff>
    </xdr:from>
    <xdr:to>
      <xdr:col>23</xdr:col>
      <xdr:colOff>611128</xdr:colOff>
      <xdr:row>22</xdr:row>
      <xdr:rowOff>66842</xdr:rowOff>
    </xdr:to>
    <xdr:graphicFrame macro="">
      <xdr:nvGraphicFramePr>
        <xdr:cNvPr id="3" name="Chart 2">
          <a:extLst>
            <a:ext uri="{FF2B5EF4-FFF2-40B4-BE49-F238E27FC236}">
              <a16:creationId xmlns:a16="http://schemas.microsoft.com/office/drawing/2014/main" id="{9BC33574-C473-A0F1-86E9-56E0E6D2B5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683958</xdr:colOff>
      <xdr:row>4</xdr:row>
      <xdr:rowOff>5548</xdr:rowOff>
    </xdr:from>
    <xdr:to>
      <xdr:col>21</xdr:col>
      <xdr:colOff>305564</xdr:colOff>
      <xdr:row>10</xdr:row>
      <xdr:rowOff>18023</xdr:rowOff>
    </xdr:to>
    <xdr:pic>
      <xdr:nvPicPr>
        <xdr:cNvPr id="5" name="Picture 4" descr="Radial distribution function - Wikipedia">
          <a:extLst>
            <a:ext uri="{FF2B5EF4-FFF2-40B4-BE49-F238E27FC236}">
              <a16:creationId xmlns:a16="http://schemas.microsoft.com/office/drawing/2014/main" id="{B920C5C6-516B-62C4-6EF6-5350E2F64C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465612" y="807653"/>
          <a:ext cx="1264012" cy="1215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17</xdr:col>
      <xdr:colOff>0</xdr:colOff>
      <xdr:row>24</xdr:row>
      <xdr:rowOff>0</xdr:rowOff>
    </xdr:from>
    <xdr:to>
      <xdr:col>23</xdr:col>
      <xdr:colOff>609816</xdr:colOff>
      <xdr:row>43</xdr:row>
      <xdr:rowOff>116862</xdr:rowOff>
    </xdr:to>
    <xdr:graphicFrame macro="">
      <xdr:nvGraphicFramePr>
        <xdr:cNvPr id="2" name="Chart 1">
          <a:extLst>
            <a:ext uri="{FF2B5EF4-FFF2-40B4-BE49-F238E27FC236}">
              <a16:creationId xmlns:a16="http://schemas.microsoft.com/office/drawing/2014/main" id="{D111C412-22D1-E140-9F0D-DBDBE587D1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editAs="oneCell">
    <xdr:from>
      <xdr:col>14</xdr:col>
      <xdr:colOff>155223</xdr:colOff>
      <xdr:row>3</xdr:row>
      <xdr:rowOff>42333</xdr:rowOff>
    </xdr:from>
    <xdr:to>
      <xdr:col>14</xdr:col>
      <xdr:colOff>431215</xdr:colOff>
      <xdr:row>10</xdr:row>
      <xdr:rowOff>15290</xdr:rowOff>
    </xdr:to>
    <xdr:pic>
      <xdr:nvPicPr>
        <xdr:cNvPr id="4" name="Picture 3">
          <a:extLst>
            <a:ext uri="{FF2B5EF4-FFF2-40B4-BE49-F238E27FC236}">
              <a16:creationId xmlns:a16="http://schemas.microsoft.com/office/drawing/2014/main" id="{99D1CC28-DCCB-B206-97AF-E299C68D49AC}"/>
            </a:ext>
          </a:extLst>
        </xdr:cNvPr>
        <xdr:cNvPicPr>
          <a:picLocks noChangeAspect="1"/>
        </xdr:cNvPicPr>
      </xdr:nvPicPr>
      <xdr:blipFill>
        <a:blip xmlns:r="http://schemas.openxmlformats.org/officeDocument/2006/relationships" r:embed="rId1"/>
        <a:stretch>
          <a:fillRect/>
        </a:stretch>
      </xdr:blipFill>
      <xdr:spPr>
        <a:xfrm>
          <a:off x="11068756" y="651933"/>
          <a:ext cx="275992" cy="1395357"/>
        </a:xfrm>
        <a:prstGeom prst="rect">
          <a:avLst/>
        </a:prstGeom>
      </xdr:spPr>
    </xdr:pic>
    <xdr:clientData/>
  </xdr:twoCellAnchor>
  <xdr:twoCellAnchor editAs="oneCell">
    <xdr:from>
      <xdr:col>14</xdr:col>
      <xdr:colOff>552176</xdr:colOff>
      <xdr:row>2</xdr:row>
      <xdr:rowOff>179457</xdr:rowOff>
    </xdr:from>
    <xdr:to>
      <xdr:col>20</xdr:col>
      <xdr:colOff>443634</xdr:colOff>
      <xdr:row>23</xdr:row>
      <xdr:rowOff>55219</xdr:rowOff>
    </xdr:to>
    <xdr:pic>
      <xdr:nvPicPr>
        <xdr:cNvPr id="3" name="Picture 2">
          <a:extLst>
            <a:ext uri="{FF2B5EF4-FFF2-40B4-BE49-F238E27FC236}">
              <a16:creationId xmlns:a16="http://schemas.microsoft.com/office/drawing/2014/main" id="{B62F183A-920A-9080-96A2-2ED1F0F8AB18}"/>
            </a:ext>
          </a:extLst>
        </xdr:cNvPr>
        <xdr:cNvPicPr>
          <a:picLocks noChangeAspect="1"/>
        </xdr:cNvPicPr>
      </xdr:nvPicPr>
      <xdr:blipFill>
        <a:blip xmlns:r="http://schemas.openxmlformats.org/officeDocument/2006/relationships" r:embed="rId2"/>
        <a:stretch>
          <a:fillRect/>
        </a:stretch>
      </xdr:blipFill>
      <xdr:spPr>
        <a:xfrm>
          <a:off x="11443806" y="593587"/>
          <a:ext cx="4940398" cy="4224132"/>
        </a:xfrm>
        <a:prstGeom prst="rect">
          <a:avLst/>
        </a:prstGeom>
      </xdr:spPr>
    </xdr:pic>
    <xdr:clientData/>
  </xdr:twoCellAnchor>
  <xdr:twoCellAnchor editAs="oneCell">
    <xdr:from>
      <xdr:col>20</xdr:col>
      <xdr:colOff>579784</xdr:colOff>
      <xdr:row>2</xdr:row>
      <xdr:rowOff>179457</xdr:rowOff>
    </xdr:from>
    <xdr:to>
      <xdr:col>25</xdr:col>
      <xdr:colOff>332298</xdr:colOff>
      <xdr:row>23</xdr:row>
      <xdr:rowOff>54020</xdr:rowOff>
    </xdr:to>
    <xdr:pic>
      <xdr:nvPicPr>
        <xdr:cNvPr id="6" name="Picture 5">
          <a:extLst>
            <a:ext uri="{FF2B5EF4-FFF2-40B4-BE49-F238E27FC236}">
              <a16:creationId xmlns:a16="http://schemas.microsoft.com/office/drawing/2014/main" id="{2DD456C0-F243-00FA-A803-F63250D6CEAB}"/>
            </a:ext>
          </a:extLst>
        </xdr:cNvPr>
        <xdr:cNvPicPr>
          <a:picLocks noChangeAspect="1"/>
        </xdr:cNvPicPr>
      </xdr:nvPicPr>
      <xdr:blipFill>
        <a:blip xmlns:r="http://schemas.openxmlformats.org/officeDocument/2006/relationships" r:embed="rId3"/>
        <a:stretch>
          <a:fillRect/>
        </a:stretch>
      </xdr:blipFill>
      <xdr:spPr>
        <a:xfrm>
          <a:off x="16440980" y="593587"/>
          <a:ext cx="4279346" cy="4222933"/>
        </a:xfrm>
        <a:prstGeom prst="rect">
          <a:avLst/>
        </a:prstGeom>
      </xdr:spPr>
    </xdr:pic>
    <xdr:clientData/>
  </xdr:twoCellAnchor>
  <xdr:twoCellAnchor>
    <xdr:from>
      <xdr:col>14</xdr:col>
      <xdr:colOff>710994</xdr:colOff>
      <xdr:row>29</xdr:row>
      <xdr:rowOff>129250</xdr:rowOff>
    </xdr:from>
    <xdr:to>
      <xdr:col>21</xdr:col>
      <xdr:colOff>461132</xdr:colOff>
      <xdr:row>47</xdr:row>
      <xdr:rowOff>75594</xdr:rowOff>
    </xdr:to>
    <xdr:graphicFrame macro="">
      <xdr:nvGraphicFramePr>
        <xdr:cNvPr id="7" name="Chart 6">
          <a:extLst>
            <a:ext uri="{FF2B5EF4-FFF2-40B4-BE49-F238E27FC236}">
              <a16:creationId xmlns:a16="http://schemas.microsoft.com/office/drawing/2014/main" id="{14E69F86-4F29-7020-B1BF-B7BD2663A6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14</xdr:col>
      <xdr:colOff>582179</xdr:colOff>
      <xdr:row>54</xdr:row>
      <xdr:rowOff>52150</xdr:rowOff>
    </xdr:from>
    <xdr:to>
      <xdr:col>21</xdr:col>
      <xdr:colOff>419253</xdr:colOff>
      <xdr:row>73</xdr:row>
      <xdr:rowOff>138438</xdr:rowOff>
    </xdr:to>
    <xdr:pic>
      <xdr:nvPicPr>
        <xdr:cNvPr id="5" name="Image 4">
          <a:extLst>
            <a:ext uri="{FF2B5EF4-FFF2-40B4-BE49-F238E27FC236}">
              <a16:creationId xmlns:a16="http://schemas.microsoft.com/office/drawing/2014/main" id="{5F4BD98C-2D8A-4CFC-8610-ADC7FE88F3A2}"/>
            </a:ext>
          </a:extLst>
        </xdr:cNvPr>
        <xdr:cNvPicPr>
          <a:picLocks noChangeAspect="1"/>
        </xdr:cNvPicPr>
      </xdr:nvPicPr>
      <xdr:blipFill rotWithShape="1">
        <a:blip xmlns:r="http://schemas.openxmlformats.org/officeDocument/2006/relationships" r:embed="rId5"/>
        <a:srcRect b="166"/>
        <a:stretch/>
      </xdr:blipFill>
      <xdr:spPr>
        <a:xfrm>
          <a:off x="12630200" y="11054289"/>
          <a:ext cx="6091994" cy="3957411"/>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13</xdr:col>
      <xdr:colOff>965200</xdr:colOff>
      <xdr:row>3</xdr:row>
      <xdr:rowOff>165100</xdr:rowOff>
    </xdr:from>
    <xdr:to>
      <xdr:col>18</xdr:col>
      <xdr:colOff>520700</xdr:colOff>
      <xdr:row>25</xdr:row>
      <xdr:rowOff>93636</xdr:rowOff>
    </xdr:to>
    <xdr:pic>
      <xdr:nvPicPr>
        <xdr:cNvPr id="6" name="Picture 5">
          <a:extLst>
            <a:ext uri="{FF2B5EF4-FFF2-40B4-BE49-F238E27FC236}">
              <a16:creationId xmlns:a16="http://schemas.microsoft.com/office/drawing/2014/main" id="{E64D1DC9-EC71-5CE4-3F76-B9A6F1141B2F}"/>
            </a:ext>
          </a:extLst>
        </xdr:cNvPr>
        <xdr:cNvPicPr>
          <a:picLocks noChangeAspect="1"/>
        </xdr:cNvPicPr>
      </xdr:nvPicPr>
      <xdr:blipFill>
        <a:blip xmlns:r="http://schemas.openxmlformats.org/officeDocument/2006/relationships" r:embed="rId1"/>
        <a:stretch>
          <a:fillRect/>
        </a:stretch>
      </xdr:blipFill>
      <xdr:spPr>
        <a:xfrm>
          <a:off x="13093700" y="368300"/>
          <a:ext cx="4457700" cy="4398936"/>
        </a:xfrm>
        <a:prstGeom prst="rect">
          <a:avLst/>
        </a:prstGeom>
      </xdr:spPr>
    </xdr:pic>
    <xdr:clientData/>
  </xdr:twoCellAnchor>
  <xdr:twoCellAnchor editAs="oneCell">
    <xdr:from>
      <xdr:col>18</xdr:col>
      <xdr:colOff>596900</xdr:colOff>
      <xdr:row>3</xdr:row>
      <xdr:rowOff>139700</xdr:rowOff>
    </xdr:from>
    <xdr:to>
      <xdr:col>24</xdr:col>
      <xdr:colOff>139700</xdr:colOff>
      <xdr:row>25</xdr:row>
      <xdr:rowOff>106604</xdr:rowOff>
    </xdr:to>
    <xdr:pic>
      <xdr:nvPicPr>
        <xdr:cNvPr id="7" name="Picture 6">
          <a:extLst>
            <a:ext uri="{FF2B5EF4-FFF2-40B4-BE49-F238E27FC236}">
              <a16:creationId xmlns:a16="http://schemas.microsoft.com/office/drawing/2014/main" id="{9185C277-9D81-2BD0-A6EF-033FCE9634E1}"/>
            </a:ext>
          </a:extLst>
        </xdr:cNvPr>
        <xdr:cNvPicPr>
          <a:picLocks noChangeAspect="1"/>
        </xdr:cNvPicPr>
      </xdr:nvPicPr>
      <xdr:blipFill>
        <a:blip xmlns:r="http://schemas.openxmlformats.org/officeDocument/2006/relationships" r:embed="rId2"/>
        <a:stretch>
          <a:fillRect/>
        </a:stretch>
      </xdr:blipFill>
      <xdr:spPr>
        <a:xfrm>
          <a:off x="17259300" y="749300"/>
          <a:ext cx="4495800" cy="4437304"/>
        </a:xfrm>
        <a:prstGeom prst="rect">
          <a:avLst/>
        </a:prstGeom>
      </xdr:spPr>
    </xdr:pic>
    <xdr:clientData/>
  </xdr:twoCellAnchor>
  <xdr:twoCellAnchor editAs="oneCell">
    <xdr:from>
      <xdr:col>13</xdr:col>
      <xdr:colOff>457200</xdr:colOff>
      <xdr:row>5</xdr:row>
      <xdr:rowOff>0</xdr:rowOff>
    </xdr:from>
    <xdr:to>
      <xdr:col>13</xdr:col>
      <xdr:colOff>733192</xdr:colOff>
      <xdr:row>12</xdr:row>
      <xdr:rowOff>13</xdr:rowOff>
    </xdr:to>
    <xdr:pic>
      <xdr:nvPicPr>
        <xdr:cNvPr id="8" name="Picture 7">
          <a:extLst>
            <a:ext uri="{FF2B5EF4-FFF2-40B4-BE49-F238E27FC236}">
              <a16:creationId xmlns:a16="http://schemas.microsoft.com/office/drawing/2014/main" id="{7D9F3EB6-0B97-5841-8B45-4D7CE345E86F}"/>
            </a:ext>
          </a:extLst>
        </xdr:cNvPr>
        <xdr:cNvPicPr>
          <a:picLocks noChangeAspect="1"/>
        </xdr:cNvPicPr>
      </xdr:nvPicPr>
      <xdr:blipFill>
        <a:blip xmlns:r="http://schemas.openxmlformats.org/officeDocument/2006/relationships" r:embed="rId3"/>
        <a:stretch>
          <a:fillRect/>
        </a:stretch>
      </xdr:blipFill>
      <xdr:spPr>
        <a:xfrm>
          <a:off x="12585700" y="609600"/>
          <a:ext cx="275992" cy="142241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501728</xdr:colOff>
      <xdr:row>33</xdr:row>
      <xdr:rowOff>46914</xdr:rowOff>
    </xdr:to>
    <xdr:pic>
      <xdr:nvPicPr>
        <xdr:cNvPr id="3" name="Picture 2">
          <a:extLst>
            <a:ext uri="{FF2B5EF4-FFF2-40B4-BE49-F238E27FC236}">
              <a16:creationId xmlns:a16="http://schemas.microsoft.com/office/drawing/2014/main" id="{2E4F209B-AAE1-F867-9B9A-BCFBE32E74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980617" cy="5738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786190</xdr:colOff>
      <xdr:row>0</xdr:row>
      <xdr:rowOff>1</xdr:rowOff>
    </xdr:from>
    <xdr:to>
      <xdr:col>21</xdr:col>
      <xdr:colOff>33865</xdr:colOff>
      <xdr:row>33</xdr:row>
      <xdr:rowOff>49813</xdr:rowOff>
    </xdr:to>
    <xdr:pic>
      <xdr:nvPicPr>
        <xdr:cNvPr id="2" name="Picture 1">
          <a:extLst>
            <a:ext uri="{FF2B5EF4-FFF2-40B4-BE49-F238E27FC236}">
              <a16:creationId xmlns:a16="http://schemas.microsoft.com/office/drawing/2014/main" id="{CEE80865-CA64-69FC-60F4-F09B633273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77777" y="1"/>
          <a:ext cx="8339263" cy="6036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92879</xdr:rowOff>
    </xdr:from>
    <xdr:to>
      <xdr:col>10</xdr:col>
      <xdr:colOff>141112</xdr:colOff>
      <xdr:row>33</xdr:row>
      <xdr:rowOff>170399</xdr:rowOff>
    </xdr:to>
    <xdr:pic>
      <xdr:nvPicPr>
        <xdr:cNvPr id="3" name="Picture 2">
          <a:extLst>
            <a:ext uri="{FF2B5EF4-FFF2-40B4-BE49-F238E27FC236}">
              <a16:creationId xmlns:a16="http://schemas.microsoft.com/office/drawing/2014/main" id="{F288AD44-822C-2597-A435-90DE3A00987E}"/>
            </a:ext>
          </a:extLst>
        </xdr:cNvPr>
        <xdr:cNvPicPr>
          <a:picLocks noChangeAspect="1"/>
        </xdr:cNvPicPr>
      </xdr:nvPicPr>
      <xdr:blipFill rotWithShape="1">
        <a:blip xmlns:r="http://schemas.openxmlformats.org/officeDocument/2006/relationships" r:embed="rId2"/>
        <a:srcRect t="4445" r="51254"/>
        <a:stretch/>
      </xdr:blipFill>
      <xdr:spPr>
        <a:xfrm>
          <a:off x="1" y="92879"/>
          <a:ext cx="8406190" cy="6074188"/>
        </a:xfrm>
        <a:prstGeom prst="rect">
          <a:avLst/>
        </a:prstGeom>
      </xdr:spPr>
    </xdr:pic>
    <xdr:clientData/>
  </xdr:twoCellAnchor>
  <xdr:twoCellAnchor>
    <xdr:from>
      <xdr:col>0</xdr:col>
      <xdr:colOff>635002</xdr:colOff>
      <xdr:row>0</xdr:row>
      <xdr:rowOff>0</xdr:rowOff>
    </xdr:from>
    <xdr:to>
      <xdr:col>1</xdr:col>
      <xdr:colOff>352779</xdr:colOff>
      <xdr:row>1</xdr:row>
      <xdr:rowOff>84666</xdr:rowOff>
    </xdr:to>
    <xdr:sp macro="" textlink="">
      <xdr:nvSpPr>
        <xdr:cNvPr id="4" name="Rectangle 3">
          <a:extLst>
            <a:ext uri="{FF2B5EF4-FFF2-40B4-BE49-F238E27FC236}">
              <a16:creationId xmlns:a16="http://schemas.microsoft.com/office/drawing/2014/main" id="{CBB58AC4-1F02-0EBD-0226-C403A37FA74D}"/>
            </a:ext>
          </a:extLst>
        </xdr:cNvPr>
        <xdr:cNvSpPr/>
      </xdr:nvSpPr>
      <xdr:spPr>
        <a:xfrm>
          <a:off x="635002" y="0"/>
          <a:ext cx="550333" cy="28222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11</xdr:col>
      <xdr:colOff>6025</xdr:colOff>
      <xdr:row>33</xdr:row>
      <xdr:rowOff>137589</xdr:rowOff>
    </xdr:to>
    <xdr:pic>
      <xdr:nvPicPr>
        <xdr:cNvPr id="2" name="Picture 1">
          <a:extLst>
            <a:ext uri="{FF2B5EF4-FFF2-40B4-BE49-F238E27FC236}">
              <a16:creationId xmlns:a16="http://schemas.microsoft.com/office/drawing/2014/main" id="{80C74347-5A7C-066F-A5D6-7513975009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
          <a:ext cx="9646292" cy="6730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14111</xdr:colOff>
      <xdr:row>34</xdr:row>
      <xdr:rowOff>32150</xdr:rowOff>
    </xdr:to>
    <xdr:pic>
      <xdr:nvPicPr>
        <xdr:cNvPr id="2" name="Picture 1">
          <a:extLst>
            <a:ext uri="{FF2B5EF4-FFF2-40B4-BE49-F238E27FC236}">
              <a16:creationId xmlns:a16="http://schemas.microsoft.com/office/drawing/2014/main" id="{91B3EA7A-C0D5-B852-11CE-B7F5C24D98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8565444" cy="6269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148388</xdr:colOff>
      <xdr:row>33</xdr:row>
      <xdr:rowOff>147246</xdr:rowOff>
    </xdr:to>
    <xdr:pic>
      <xdr:nvPicPr>
        <xdr:cNvPr id="2" name="Picture 1">
          <a:extLst>
            <a:ext uri="{FF2B5EF4-FFF2-40B4-BE49-F238E27FC236}">
              <a16:creationId xmlns:a16="http://schemas.microsoft.com/office/drawing/2014/main" id="{85232C28-CA42-1D30-BD1D-121860F0225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897" t="2827" r="7756" b="51571"/>
        <a:stretch/>
      </xdr:blipFill>
      <xdr:spPr bwMode="auto">
        <a:xfrm>
          <a:off x="0" y="0"/>
          <a:ext cx="10087518" cy="682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35203</xdr:colOff>
      <xdr:row>34</xdr:row>
      <xdr:rowOff>14111</xdr:rowOff>
    </xdr:to>
    <xdr:pic>
      <xdr:nvPicPr>
        <xdr:cNvPr id="2" name="Picture 1">
          <a:extLst>
            <a:ext uri="{FF2B5EF4-FFF2-40B4-BE49-F238E27FC236}">
              <a16:creationId xmlns:a16="http://schemas.microsoft.com/office/drawing/2014/main" id="{31FC9B67-A46C-8DC9-2793-5D223FEC47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16647" cy="6731000"/>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46564</xdr:colOff>
      <xdr:row>33</xdr:row>
      <xdr:rowOff>139700</xdr:rowOff>
    </xdr:to>
    <xdr:pic>
      <xdr:nvPicPr>
        <xdr:cNvPr id="6" name="Graphic 1035507932">
          <a:extLst>
            <a:ext uri="{FF2B5EF4-FFF2-40B4-BE49-F238E27FC236}">
              <a16:creationId xmlns:a16="http://schemas.microsoft.com/office/drawing/2014/main" id="{419A3249-87BE-14D3-58B2-44AC6D1432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9127064" cy="6845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220133</xdr:colOff>
      <xdr:row>16</xdr:row>
      <xdr:rowOff>9870</xdr:rowOff>
    </xdr:to>
    <xdr:pic>
      <xdr:nvPicPr>
        <xdr:cNvPr id="3" name="Picture 2">
          <a:extLst>
            <a:ext uri="{FF2B5EF4-FFF2-40B4-BE49-F238E27FC236}">
              <a16:creationId xmlns:a16="http://schemas.microsoft.com/office/drawing/2014/main" id="{EAEF3C12-CCE0-0499-4E2C-7BD0AA1FB1D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368800" cy="3261070"/>
        </a:xfrm>
        <a:prstGeom prst="rect">
          <a:avLst/>
        </a:prstGeom>
      </xdr:spPr>
    </xdr:pic>
    <xdr:clientData/>
  </xdr:twoCellAnchor>
  <xdr:twoCellAnchor editAs="oneCell">
    <xdr:from>
      <xdr:col>0</xdr:col>
      <xdr:colOff>0</xdr:colOff>
      <xdr:row>16</xdr:row>
      <xdr:rowOff>186266</xdr:rowOff>
    </xdr:from>
    <xdr:to>
      <xdr:col>5</xdr:col>
      <xdr:colOff>253999</xdr:colOff>
      <xdr:row>33</xdr:row>
      <xdr:rowOff>16271</xdr:rowOff>
    </xdr:to>
    <xdr:pic>
      <xdr:nvPicPr>
        <xdr:cNvPr id="7" name="Picture 6">
          <a:extLst>
            <a:ext uri="{FF2B5EF4-FFF2-40B4-BE49-F238E27FC236}">
              <a16:creationId xmlns:a16="http://schemas.microsoft.com/office/drawing/2014/main" id="{2F623CEC-AC55-C025-AB0A-4A7EBBAA15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3437466"/>
          <a:ext cx="4402666" cy="3284405"/>
        </a:xfrm>
        <a:prstGeom prst="rect">
          <a:avLst/>
        </a:prstGeom>
      </xdr:spPr>
    </xdr:pic>
    <xdr:clientData/>
  </xdr:twoCellAnchor>
  <xdr:twoCellAnchor editAs="oneCell">
    <xdr:from>
      <xdr:col>5</xdr:col>
      <xdr:colOff>116977</xdr:colOff>
      <xdr:row>17</xdr:row>
      <xdr:rowOff>38791</xdr:rowOff>
    </xdr:from>
    <xdr:to>
      <xdr:col>10</xdr:col>
      <xdr:colOff>445911</xdr:colOff>
      <xdr:row>33</xdr:row>
      <xdr:rowOff>127897</xdr:rowOff>
    </xdr:to>
    <xdr:pic>
      <xdr:nvPicPr>
        <xdr:cNvPr id="9" name="Picture 8">
          <a:extLst>
            <a:ext uri="{FF2B5EF4-FFF2-40B4-BE49-F238E27FC236}">
              <a16:creationId xmlns:a16="http://schemas.microsoft.com/office/drawing/2014/main" id="{727BAFBB-A091-D8A5-6EED-DB42A39D19F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9755" y="3397235"/>
          <a:ext cx="4491712" cy="3249995"/>
        </a:xfrm>
        <a:prstGeom prst="rect">
          <a:avLst/>
        </a:prstGeom>
      </xdr:spPr>
    </xdr:pic>
    <xdr:clientData/>
  </xdr:twoCellAnchor>
  <xdr:twoCellAnchor editAs="oneCell">
    <xdr:from>
      <xdr:col>5</xdr:col>
      <xdr:colOff>253999</xdr:colOff>
      <xdr:row>0</xdr:row>
      <xdr:rowOff>14113</xdr:rowOff>
    </xdr:from>
    <xdr:to>
      <xdr:col>10</xdr:col>
      <xdr:colOff>239888</xdr:colOff>
      <xdr:row>15</xdr:row>
      <xdr:rowOff>162280</xdr:rowOff>
    </xdr:to>
    <xdr:pic>
      <xdr:nvPicPr>
        <xdr:cNvPr id="4" name="Graphic 3">
          <a:extLst>
            <a:ext uri="{FF2B5EF4-FFF2-40B4-BE49-F238E27FC236}">
              <a16:creationId xmlns:a16="http://schemas.microsoft.com/office/drawing/2014/main" id="{ED068E98-519C-CFC8-D7FF-BAD452257B1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416777" y="14113"/>
          <a:ext cx="4148667" cy="3111500"/>
        </a:xfrm>
        <a:prstGeom prst="rect">
          <a:avLst/>
        </a:prstGeom>
      </xdr:spPr>
    </xdr:pic>
    <xdr:clientData/>
  </xdr:twoCellAnchor>
</xdr:wsDr>
</file>

<file path=xl/theme/theme1.xml><?xml version="1.0" encoding="utf-8"?>
<a:theme xmlns:a="http://schemas.openxmlformats.org/drawingml/2006/main" name="Office 2013 - 2022 Theme">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3" Type="http://schemas.openxmlformats.org/officeDocument/2006/relationships/hyperlink" Target="https://doi.org/10.1016/j.carbon.2017.01.078" TargetMode="External"/><Relationship Id="rId2" Type="http://schemas.openxmlformats.org/officeDocument/2006/relationships/hyperlink" Target="https://doi.org/10.1016/j.carbon.2016.09.012" TargetMode="External"/><Relationship Id="rId1" Type="http://schemas.openxmlformats.org/officeDocument/2006/relationships/hyperlink" Target="https://doi.org/10.1016/j.carbon.2016.01.031" TargetMode="External"/><Relationship Id="rId4" Type="http://schemas.openxmlformats.org/officeDocument/2006/relationships/hyperlink" Target="https://doi.org/10.1016/J.BIOMBIOE.2017.05.015"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BEF07-B04F-2247-9C5E-968EFD25D15D}">
  <dimension ref="B2:Q79"/>
  <sheetViews>
    <sheetView topLeftCell="A61" zoomScale="125" zoomScaleNormal="150" workbookViewId="0">
      <selection activeCell="B56" sqref="B56:H56"/>
    </sheetView>
  </sheetViews>
  <sheetFormatPr baseColWidth="10" defaultColWidth="10.83203125" defaultRowHeight="16" x14ac:dyDescent="0.2"/>
  <cols>
    <col min="1" max="1" width="10.83203125" style="4"/>
    <col min="2" max="2" width="39.83203125" style="4" bestFit="1" customWidth="1"/>
    <col min="3" max="8" width="10.83203125" style="4"/>
    <col min="9" max="9" width="40.83203125" style="5" bestFit="1" customWidth="1"/>
    <col min="10" max="16384" width="10.83203125" style="4"/>
  </cols>
  <sheetData>
    <row r="2" spans="2:10" s="6" customFormat="1" ht="17" x14ac:dyDescent="0.2">
      <c r="B2" s="20" t="s">
        <v>0</v>
      </c>
      <c r="C2" s="20" t="s">
        <v>1</v>
      </c>
      <c r="D2" s="20" t="s">
        <v>2</v>
      </c>
      <c r="E2" s="20" t="s">
        <v>3</v>
      </c>
      <c r="F2" s="20" t="s">
        <v>4</v>
      </c>
      <c r="G2" s="20" t="s">
        <v>5</v>
      </c>
      <c r="H2" s="20" t="s">
        <v>6</v>
      </c>
      <c r="I2" s="21" t="s">
        <v>7</v>
      </c>
    </row>
    <row r="3" spans="2:10" x14ac:dyDescent="0.2">
      <c r="B3" s="95" t="str">
        <f>HYPERLINK("#CHN!A1","Ultimate Analysis")</f>
        <v>Ultimate Analysis</v>
      </c>
      <c r="C3" s="96"/>
      <c r="D3" s="96"/>
      <c r="E3" s="96"/>
      <c r="F3" s="96"/>
      <c r="G3" s="96"/>
      <c r="H3" s="96"/>
      <c r="I3" s="18"/>
    </row>
    <row r="4" spans="2:10" ht="16" customHeight="1" x14ac:dyDescent="0.2">
      <c r="B4" s="4" t="s">
        <v>8</v>
      </c>
      <c r="C4" s="7">
        <f>42.8*100/100.06</f>
        <v>42.774335398760741</v>
      </c>
      <c r="D4" s="7">
        <f>44.5*100/100.03</f>
        <v>44.486654003798861</v>
      </c>
      <c r="E4" s="7">
        <v>74.5</v>
      </c>
      <c r="F4" s="7">
        <v>81.410448506642695</v>
      </c>
      <c r="G4" s="7">
        <f>87.8*100/100.49</f>
        <v>87.37187779878596</v>
      </c>
      <c r="H4" s="7">
        <f>90.2*100/100.19</f>
        <v>90.028945004491462</v>
      </c>
      <c r="I4" s="91" t="s">
        <v>9</v>
      </c>
    </row>
    <row r="5" spans="2:10" x14ac:dyDescent="0.2">
      <c r="B5" s="4" t="s">
        <v>10</v>
      </c>
      <c r="C5" s="7">
        <f>6.4*100/100.06</f>
        <v>6.3961623026184284</v>
      </c>
      <c r="D5" s="7">
        <f>6.1*100/100.03</f>
        <v>6.0981705488353493</v>
      </c>
      <c r="E5" s="7">
        <v>3.92</v>
      </c>
      <c r="F5" s="7">
        <v>3.4961542303466189</v>
      </c>
      <c r="G5" s="7">
        <f>2.7*100/100.48</f>
        <v>2.6871019108280252</v>
      </c>
      <c r="H5" s="7">
        <f>2*100/100.2</f>
        <v>1.996007984031936</v>
      </c>
      <c r="I5" s="90"/>
    </row>
    <row r="6" spans="2:10" x14ac:dyDescent="0.2">
      <c r="B6" s="4" t="s">
        <v>11</v>
      </c>
      <c r="C6" s="7">
        <f>0.06*100/100.06</f>
        <v>5.9964021587047771E-2</v>
      </c>
      <c r="D6" s="7">
        <f>0.03*100/100.03</f>
        <v>2.9991002699190243E-2</v>
      </c>
      <c r="E6" s="7">
        <v>0.08</v>
      </c>
      <c r="F6" s="7">
        <v>0.10987913295375087</v>
      </c>
      <c r="G6" s="7">
        <f>0.24*100/100.52</f>
        <v>0.23875845602865103</v>
      </c>
      <c r="H6" s="7">
        <f>0.36*100/100.19</f>
        <v>0.35931729713544269</v>
      </c>
      <c r="I6" s="90"/>
    </row>
    <row r="7" spans="2:10" x14ac:dyDescent="0.2">
      <c r="B7" s="4" t="s">
        <v>12</v>
      </c>
      <c r="C7" s="7">
        <f>50.8*100/100.06</f>
        <v>50.769538277033782</v>
      </c>
      <c r="D7" s="7">
        <f>49.4*100/100.03</f>
        <v>49.385184444666599</v>
      </c>
      <c r="E7" s="7">
        <v>21.5</v>
      </c>
      <c r="F7" s="7">
        <v>14.983518130056938</v>
      </c>
      <c r="G7" s="7">
        <f>9.3+0.4</f>
        <v>9.7000000000000011</v>
      </c>
      <c r="H7" s="7">
        <f>(7.5+0.12)*100/100.05</f>
        <v>7.6161919040479766</v>
      </c>
      <c r="I7" s="90"/>
    </row>
    <row r="8" spans="2:10" x14ac:dyDescent="0.2">
      <c r="B8" s="4" t="s">
        <v>13</v>
      </c>
      <c r="C8" s="7" t="s">
        <v>14</v>
      </c>
      <c r="D8" s="7" t="s">
        <v>14</v>
      </c>
      <c r="E8" s="7" t="s">
        <v>14</v>
      </c>
      <c r="F8" s="7" t="s">
        <v>14</v>
      </c>
      <c r="G8" s="7" t="s">
        <v>14</v>
      </c>
      <c r="H8" s="7" t="s">
        <v>14</v>
      </c>
      <c r="I8" s="90"/>
    </row>
    <row r="9" spans="2:10" x14ac:dyDescent="0.2">
      <c r="B9" s="4" t="s">
        <v>15</v>
      </c>
      <c r="C9" s="8">
        <v>0.90909090909090906</v>
      </c>
      <c r="D9" s="8">
        <v>0.83333333333333337</v>
      </c>
      <c r="E9" s="8">
        <v>0.21739130434782611</v>
      </c>
      <c r="F9" s="8">
        <v>0.13698630136986301</v>
      </c>
      <c r="G9" s="8">
        <f>(G7*12.011)/(G4*15.999)</f>
        <v>8.3346313095308766E-2</v>
      </c>
      <c r="H9" s="8">
        <v>6.25E-2</v>
      </c>
      <c r="I9" s="90"/>
    </row>
    <row r="10" spans="2:10" x14ac:dyDescent="0.2">
      <c r="B10" s="4" t="s">
        <v>16</v>
      </c>
      <c r="C10" s="8"/>
      <c r="D10" s="8"/>
      <c r="E10" s="8">
        <v>0.62707194387944809</v>
      </c>
      <c r="F10" s="8">
        <v>0.51179732492351981</v>
      </c>
      <c r="G10" s="8">
        <v>0.3664855234279874</v>
      </c>
      <c r="H10" s="8">
        <v>0.26424758936501019</v>
      </c>
      <c r="I10" s="90"/>
      <c r="J10" s="33"/>
    </row>
    <row r="11" spans="2:10" x14ac:dyDescent="0.2">
      <c r="B11" s="4" t="s">
        <v>17</v>
      </c>
      <c r="C11" s="8"/>
      <c r="D11" s="8"/>
      <c r="E11" s="8">
        <v>0.37292805612055191</v>
      </c>
      <c r="F11" s="8">
        <v>0.48820267507648002</v>
      </c>
      <c r="G11" s="8">
        <v>0.63351447657201265</v>
      </c>
      <c r="H11" s="8">
        <v>0.73575241063498975</v>
      </c>
      <c r="I11" s="90"/>
    </row>
    <row r="12" spans="2:10" x14ac:dyDescent="0.2">
      <c r="B12" s="9" t="s">
        <v>19</v>
      </c>
      <c r="C12" s="10">
        <v>3.6</v>
      </c>
      <c r="D12" s="10">
        <v>2.7</v>
      </c>
      <c r="E12" s="10">
        <v>2.6</v>
      </c>
      <c r="F12" s="10">
        <v>1.7</v>
      </c>
      <c r="G12" s="10">
        <v>1</v>
      </c>
      <c r="H12" s="10">
        <v>1</v>
      </c>
      <c r="I12" s="92"/>
    </row>
    <row r="13" spans="2:10" x14ac:dyDescent="0.2">
      <c r="B13" s="96" t="s">
        <v>18</v>
      </c>
      <c r="C13" s="96"/>
      <c r="D13" s="96"/>
      <c r="E13" s="96"/>
      <c r="F13" s="96"/>
      <c r="G13" s="96"/>
      <c r="H13" s="96"/>
      <c r="I13" s="18"/>
    </row>
    <row r="14" spans="2:10" x14ac:dyDescent="0.2">
      <c r="B14" s="9" t="s">
        <v>20</v>
      </c>
      <c r="C14" s="10" t="s">
        <v>21</v>
      </c>
      <c r="D14" s="10">
        <v>21</v>
      </c>
      <c r="E14" s="10">
        <v>264</v>
      </c>
      <c r="F14" s="10">
        <v>383</v>
      </c>
      <c r="G14" s="10">
        <v>485</v>
      </c>
      <c r="H14" s="10">
        <v>576</v>
      </c>
      <c r="I14" s="90" t="s">
        <v>22</v>
      </c>
    </row>
    <row r="15" spans="2:10" x14ac:dyDescent="0.2">
      <c r="B15" s="9" t="s">
        <v>210</v>
      </c>
      <c r="C15" s="7"/>
      <c r="D15" s="7">
        <v>2.29</v>
      </c>
      <c r="E15" s="7">
        <v>0.87</v>
      </c>
      <c r="F15" s="7">
        <v>0.84</v>
      </c>
      <c r="G15" s="7">
        <v>0.87</v>
      </c>
      <c r="H15" s="7">
        <v>0.89</v>
      </c>
      <c r="I15" s="90"/>
    </row>
    <row r="16" spans="2:10" ht="17" customHeight="1" x14ac:dyDescent="0.2">
      <c r="C16" s="7" t="s">
        <v>21</v>
      </c>
      <c r="D16" s="34">
        <v>8</v>
      </c>
      <c r="E16" s="34">
        <v>42</v>
      </c>
      <c r="F16" s="34">
        <f>54</f>
        <v>54</v>
      </c>
      <c r="G16" s="34">
        <v>66</v>
      </c>
      <c r="H16" s="34">
        <v>70</v>
      </c>
      <c r="I16" s="88" t="s">
        <v>23</v>
      </c>
    </row>
    <row r="17" spans="2:17" ht="17" customHeight="1" x14ac:dyDescent="0.2">
      <c r="B17" s="4" t="s">
        <v>211</v>
      </c>
      <c r="C17" s="7" t="s">
        <v>21</v>
      </c>
      <c r="D17" s="7" t="s">
        <v>21</v>
      </c>
      <c r="E17" s="34">
        <v>10</v>
      </c>
      <c r="F17" s="34">
        <v>14</v>
      </c>
      <c r="G17" s="34">
        <v>19</v>
      </c>
      <c r="H17" s="34">
        <v>18</v>
      </c>
      <c r="I17" s="88"/>
    </row>
    <row r="18" spans="2:17" ht="17" customHeight="1" x14ac:dyDescent="0.2">
      <c r="B18" s="4" t="s">
        <v>212</v>
      </c>
      <c r="C18" s="11">
        <f>(C19-1000)/C19*100</f>
        <v>28.571428571428569</v>
      </c>
      <c r="D18" s="11" t="s">
        <v>21</v>
      </c>
      <c r="E18" s="11">
        <f>((E19-1000)/E19)*100</f>
        <v>35.794542536115571</v>
      </c>
      <c r="F18" s="11">
        <f>((F19-1000)/F19)*100</f>
        <v>31.949642735624362</v>
      </c>
      <c r="G18" s="11">
        <f>((G19-1000)/G19)*100</f>
        <v>35.938500960922489</v>
      </c>
      <c r="H18" s="11">
        <f>((H19-1000)/H19)*100</f>
        <v>42.296595499134447</v>
      </c>
      <c r="I18" s="88"/>
    </row>
    <row r="19" spans="2:17" ht="17" customHeight="1" x14ac:dyDescent="0.2">
      <c r="B19" s="4" t="s">
        <v>24</v>
      </c>
      <c r="C19" s="10">
        <v>1400</v>
      </c>
      <c r="D19" s="10" t="s">
        <v>21</v>
      </c>
      <c r="E19" s="34">
        <f>AVERAGE(1556,1559)</f>
        <v>1557.5</v>
      </c>
      <c r="F19" s="34">
        <f>AVERAGE(1471,1468)</f>
        <v>1469.5</v>
      </c>
      <c r="G19" s="34">
        <f>AVERAGE(1560,1562)</f>
        <v>1561</v>
      </c>
      <c r="H19" s="34">
        <f>AVERAGE(1735,1731)</f>
        <v>1733</v>
      </c>
      <c r="I19" s="88"/>
      <c r="N19" s="34"/>
      <c r="O19" s="34"/>
      <c r="P19" s="34"/>
      <c r="Q19" s="34"/>
    </row>
    <row r="20" spans="2:17" ht="17" customHeight="1" x14ac:dyDescent="0.2">
      <c r="B20" s="35" t="str">
        <f>HYPERLINK("#LDI_FTICR_MS!A1","Median molecular weight from LDI (m/z)")</f>
        <v>Median molecular weight from LDI (m/z)</v>
      </c>
      <c r="C20" s="10" t="s">
        <v>21</v>
      </c>
      <c r="D20" s="10" t="s">
        <v>21</v>
      </c>
      <c r="E20" s="34">
        <v>1492</v>
      </c>
      <c r="F20" s="34">
        <v>1777</v>
      </c>
      <c r="G20" s="34">
        <v>2163</v>
      </c>
      <c r="H20" s="34">
        <v>1994.01</v>
      </c>
      <c r="I20" s="88"/>
      <c r="N20" s="12"/>
      <c r="O20" s="12"/>
      <c r="P20" s="12"/>
      <c r="Q20" s="12"/>
    </row>
    <row r="21" spans="2:17" ht="17" customHeight="1" x14ac:dyDescent="0.2">
      <c r="B21" s="4" t="s">
        <v>25</v>
      </c>
      <c r="C21" s="10"/>
      <c r="D21" s="10"/>
      <c r="E21" s="7">
        <f>AVERAGE(0.8061/4.4396,0.8516/4.3596,0.9245/4.7749,0.7917/4.6222,0.853/4.6674,0.7706/4.6618,0.777/4.2811,0.8639/4.4843,0.8383/4.8562,0.7615/4.8858,0.8023/4.4801)*100</f>
        <v>17.923425001637614</v>
      </c>
      <c r="F21" s="7">
        <f>AVERAGE(0.5854/4.7864,0.6487/4.6118,0.6195/4.5517,0.5923/4.258,0.6065/4.2,0.642/4.6547,0.5797/4.1586,0.6637/4.7373)*100</f>
        <v>13.750003528408039</v>
      </c>
      <c r="G21" s="7">
        <f>AVERAGE(0.431/4.325,0.4096/4.0225,0.4083/4.212,0.4627/4.469,0.4401/4.32,0.5355/4.9336,0.448/4.4312,0.4811/4.511,0.5025/4.6745,0.4701/4.5262,0.4849/4.5479,0.4779/4.4821,0.466/4.5006,0.4438/4.267)*100</f>
        <v>10.373395811844361</v>
      </c>
      <c r="H21" s="7">
        <f>AVERAGE(0.3346/4.2746,0.3905/4.9487,0.2936/4.3585,0.3793/4.5672,0.3692/4.5872,0.4081/4.8929,0.3678/4.4431,0.4271/5.0525,0.3887/4.6164,0.3937/4.6996)*100</f>
        <v>8.0677400552799394</v>
      </c>
      <c r="I21" s="89"/>
    </row>
    <row r="22" spans="2:17" x14ac:dyDescent="0.2">
      <c r="B22" s="95" t="str">
        <f>HYPERLINK("#ESR!A1", "Electron Spin Resonance")</f>
        <v>Electron Spin Resonance</v>
      </c>
      <c r="C22" s="96"/>
      <c r="D22" s="96"/>
      <c r="E22" s="96"/>
      <c r="F22" s="96"/>
      <c r="G22" s="96"/>
      <c r="H22" s="96"/>
      <c r="I22" s="19"/>
    </row>
    <row r="23" spans="2:17" ht="19" x14ac:dyDescent="0.25">
      <c r="B23" s="4" t="s">
        <v>26</v>
      </c>
      <c r="C23" s="11" t="s">
        <v>21</v>
      </c>
      <c r="D23" s="11" t="s">
        <v>21</v>
      </c>
      <c r="E23" s="11" t="s">
        <v>27</v>
      </c>
      <c r="F23" s="11" t="s">
        <v>27</v>
      </c>
      <c r="G23" s="11" t="s">
        <v>28</v>
      </c>
      <c r="H23" s="11" t="s">
        <v>29</v>
      </c>
      <c r="I23" s="93" t="s">
        <v>23</v>
      </c>
    </row>
    <row r="24" spans="2:17" ht="17" customHeight="1" x14ac:dyDescent="0.2">
      <c r="B24" s="4" t="s">
        <v>30</v>
      </c>
      <c r="C24" s="10" t="s">
        <v>21</v>
      </c>
      <c r="D24" s="10" t="s">
        <v>21</v>
      </c>
      <c r="E24" s="10">
        <v>9.8375000000000004</v>
      </c>
      <c r="F24" s="10">
        <v>9.8330000000000002</v>
      </c>
      <c r="G24" s="10">
        <v>9.8422000000000001</v>
      </c>
      <c r="H24" s="10">
        <v>9.8356999999999992</v>
      </c>
      <c r="I24" s="88"/>
    </row>
    <row r="25" spans="2:17" ht="17" customHeight="1" x14ac:dyDescent="0.2">
      <c r="B25" s="4" t="s">
        <v>31</v>
      </c>
      <c r="C25" s="11" t="s">
        <v>21</v>
      </c>
      <c r="D25" s="11" t="s">
        <v>21</v>
      </c>
      <c r="E25" s="13">
        <v>2.0061</v>
      </c>
      <c r="F25" s="13">
        <v>2.0059</v>
      </c>
      <c r="G25" s="13">
        <v>2.0059999999999998</v>
      </c>
      <c r="H25" s="13">
        <v>2.0295999999999998</v>
      </c>
      <c r="I25" s="88"/>
    </row>
    <row r="26" spans="2:17" ht="18" x14ac:dyDescent="0.2">
      <c r="B26" s="4" t="s">
        <v>32</v>
      </c>
      <c r="C26" s="10" t="s">
        <v>21</v>
      </c>
      <c r="D26" s="10" t="s">
        <v>21</v>
      </c>
      <c r="E26" s="10" t="s">
        <v>33</v>
      </c>
      <c r="F26" s="10" t="s">
        <v>34</v>
      </c>
      <c r="G26" s="10" t="s">
        <v>35</v>
      </c>
      <c r="H26" s="10" t="s">
        <v>36</v>
      </c>
      <c r="I26" s="89"/>
    </row>
    <row r="27" spans="2:17" ht="18" customHeight="1" x14ac:dyDescent="0.2">
      <c r="B27" s="95" t="str">
        <f>HYPERLINK("#NMR!A1"," Multi CP 13C NMR")</f>
        <v xml:space="preserve"> Multi CP 13C NMR</v>
      </c>
      <c r="C27" s="96"/>
      <c r="D27" s="96"/>
      <c r="E27" s="96"/>
      <c r="F27" s="96"/>
      <c r="G27" s="96"/>
      <c r="H27" s="96"/>
      <c r="I27" s="18"/>
    </row>
    <row r="28" spans="2:17" x14ac:dyDescent="0.2">
      <c r="B28" s="4" t="s">
        <v>37</v>
      </c>
      <c r="C28" s="10" t="s">
        <v>21</v>
      </c>
      <c r="D28" s="10" t="s">
        <v>21</v>
      </c>
      <c r="E28" s="12">
        <f>3</f>
        <v>3</v>
      </c>
      <c r="F28" s="82">
        <f>3-4/6</f>
        <v>2.3333333333333335</v>
      </c>
      <c r="G28" s="12">
        <v>1</v>
      </c>
      <c r="H28" s="4">
        <v>2</v>
      </c>
      <c r="I28" s="91" t="s">
        <v>38</v>
      </c>
    </row>
    <row r="29" spans="2:17" x14ac:dyDescent="0.2">
      <c r="B29" s="4" t="s">
        <v>39</v>
      </c>
      <c r="C29" s="10" t="s">
        <v>21</v>
      </c>
      <c r="D29" s="10" t="s">
        <v>21</v>
      </c>
      <c r="E29" s="12">
        <v>5</v>
      </c>
      <c r="F29" s="82">
        <f>4-4/6</f>
        <v>3.3333333333333335</v>
      </c>
      <c r="G29" s="12">
        <v>3</v>
      </c>
      <c r="H29" s="4">
        <v>2</v>
      </c>
      <c r="I29" s="90"/>
    </row>
    <row r="30" spans="2:17" x14ac:dyDescent="0.2">
      <c r="B30" s="4" t="s">
        <v>40</v>
      </c>
      <c r="C30" s="10" t="s">
        <v>21</v>
      </c>
      <c r="D30" s="10" t="s">
        <v>21</v>
      </c>
      <c r="E30" s="12">
        <v>10</v>
      </c>
      <c r="F30" s="82">
        <f>13-4/6</f>
        <v>12.333333333333334</v>
      </c>
      <c r="G30" s="12">
        <v>7</v>
      </c>
      <c r="H30" s="4">
        <v>5</v>
      </c>
      <c r="I30" s="90"/>
    </row>
    <row r="31" spans="2:17" x14ac:dyDescent="0.2">
      <c r="B31" s="4" t="s">
        <v>41</v>
      </c>
      <c r="C31" s="10" t="s">
        <v>21</v>
      </c>
      <c r="D31" s="10" t="s">
        <v>21</v>
      </c>
      <c r="E31" s="12">
        <v>14</v>
      </c>
      <c r="F31" s="82">
        <f>12-4/6</f>
        <v>11.333333333333334</v>
      </c>
      <c r="G31" s="12">
        <v>7</v>
      </c>
      <c r="H31" s="4">
        <v>13</v>
      </c>
      <c r="I31" s="90"/>
    </row>
    <row r="32" spans="2:17" x14ac:dyDescent="0.2">
      <c r="B32" s="4" t="s">
        <v>42</v>
      </c>
      <c r="C32" s="10" t="s">
        <v>21</v>
      </c>
      <c r="D32" s="10" t="s">
        <v>21</v>
      </c>
      <c r="E32" s="12">
        <v>51</v>
      </c>
      <c r="F32" s="82">
        <f>68-4/6</f>
        <v>67.333333333333329</v>
      </c>
      <c r="G32" s="12">
        <v>82</v>
      </c>
      <c r="H32" s="4">
        <v>78</v>
      </c>
      <c r="I32" s="90"/>
    </row>
    <row r="33" spans="2:9" x14ac:dyDescent="0.2">
      <c r="B33" s="4" t="s">
        <v>43</v>
      </c>
      <c r="C33" s="10" t="s">
        <v>21</v>
      </c>
      <c r="D33" s="10" t="s">
        <v>21</v>
      </c>
      <c r="E33" s="12">
        <v>17</v>
      </c>
      <c r="F33" s="82">
        <f>4-4/6</f>
        <v>3.3333333333333335</v>
      </c>
      <c r="G33" s="4">
        <v>0</v>
      </c>
      <c r="H33" s="4">
        <v>0</v>
      </c>
      <c r="I33" s="90"/>
    </row>
    <row r="34" spans="2:9" x14ac:dyDescent="0.2">
      <c r="B34" s="94" t="s">
        <v>44</v>
      </c>
      <c r="C34" s="94"/>
      <c r="D34" s="94"/>
      <c r="E34" s="94"/>
      <c r="F34" s="94"/>
      <c r="G34" s="94"/>
      <c r="H34" s="94"/>
      <c r="I34" s="90"/>
    </row>
    <row r="35" spans="2:9" x14ac:dyDescent="0.2">
      <c r="B35" s="94" t="s">
        <v>45</v>
      </c>
      <c r="C35" s="94"/>
      <c r="D35" s="94"/>
      <c r="E35" s="94"/>
      <c r="F35" s="94"/>
      <c r="G35" s="94"/>
      <c r="H35" s="94"/>
      <c r="I35" s="90"/>
    </row>
    <row r="36" spans="2:9" x14ac:dyDescent="0.2">
      <c r="B36" s="4" t="s">
        <v>46</v>
      </c>
      <c r="C36" s="10" t="s">
        <v>21</v>
      </c>
      <c r="D36" s="10" t="s">
        <v>21</v>
      </c>
      <c r="E36" s="10">
        <v>15</v>
      </c>
      <c r="F36" s="10">
        <v>31</v>
      </c>
      <c r="G36" s="10">
        <v>37</v>
      </c>
      <c r="H36" s="10">
        <v>35</v>
      </c>
      <c r="I36" s="90"/>
    </row>
    <row r="37" spans="2:9" x14ac:dyDescent="0.2">
      <c r="B37" s="4" t="s">
        <v>47</v>
      </c>
      <c r="C37" s="10" t="s">
        <v>21</v>
      </c>
      <c r="D37" s="10" t="s">
        <v>21</v>
      </c>
      <c r="E37" s="10">
        <v>67</v>
      </c>
      <c r="F37" s="10">
        <v>47</v>
      </c>
      <c r="G37" s="10">
        <v>41</v>
      </c>
      <c r="H37" s="10">
        <v>35</v>
      </c>
      <c r="I37" s="90"/>
    </row>
    <row r="38" spans="2:9" x14ac:dyDescent="0.2">
      <c r="B38" s="4" t="s">
        <v>48</v>
      </c>
      <c r="C38" s="10" t="s">
        <v>21</v>
      </c>
      <c r="D38" s="10" t="s">
        <v>21</v>
      </c>
      <c r="E38" s="10">
        <v>17</v>
      </c>
      <c r="F38" s="10">
        <v>23</v>
      </c>
      <c r="G38" s="10">
        <v>19</v>
      </c>
      <c r="H38" s="10">
        <v>21</v>
      </c>
      <c r="I38" s="90"/>
    </row>
    <row r="39" spans="2:9" x14ac:dyDescent="0.2">
      <c r="B39" s="4" t="s">
        <v>49</v>
      </c>
      <c r="C39" s="10" t="s">
        <v>21</v>
      </c>
      <c r="D39" s="10" t="s">
        <v>21</v>
      </c>
      <c r="E39" s="10" t="s">
        <v>50</v>
      </c>
      <c r="F39" s="10" t="s">
        <v>50</v>
      </c>
      <c r="G39" s="10">
        <v>2</v>
      </c>
      <c r="H39" s="10">
        <v>9</v>
      </c>
      <c r="I39" s="90"/>
    </row>
    <row r="40" spans="2:9" x14ac:dyDescent="0.2">
      <c r="B40" s="94" t="s">
        <v>51</v>
      </c>
      <c r="C40" s="94"/>
      <c r="D40" s="94"/>
      <c r="E40" s="94"/>
      <c r="F40" s="94"/>
      <c r="G40" s="94"/>
      <c r="H40" s="94"/>
      <c r="I40" s="90"/>
    </row>
    <row r="41" spans="2:9" x14ac:dyDescent="0.2">
      <c r="B41" s="4" t="s">
        <v>46</v>
      </c>
      <c r="C41" s="10" t="s">
        <v>21</v>
      </c>
      <c r="D41" s="10" t="s">
        <v>21</v>
      </c>
      <c r="E41" s="10">
        <v>20</v>
      </c>
      <c r="F41" s="10">
        <v>37</v>
      </c>
      <c r="G41" s="10">
        <v>1</v>
      </c>
      <c r="H41" s="10">
        <v>0</v>
      </c>
      <c r="I41" s="90"/>
    </row>
    <row r="42" spans="2:9" x14ac:dyDescent="0.2">
      <c r="B42" s="4" t="s">
        <v>47</v>
      </c>
      <c r="C42" s="10" t="s">
        <v>21</v>
      </c>
      <c r="D42" s="10" t="s">
        <v>21</v>
      </c>
      <c r="E42" s="10">
        <v>60</v>
      </c>
      <c r="F42" s="10">
        <v>23</v>
      </c>
      <c r="G42" s="10">
        <v>61</v>
      </c>
      <c r="H42" s="10">
        <v>73</v>
      </c>
      <c r="I42" s="90"/>
    </row>
    <row r="43" spans="2:9" x14ac:dyDescent="0.2">
      <c r="B43" s="4" t="s">
        <v>48</v>
      </c>
      <c r="C43" s="10" t="s">
        <v>21</v>
      </c>
      <c r="D43" s="10" t="s">
        <v>21</v>
      </c>
      <c r="E43" s="10">
        <v>20</v>
      </c>
      <c r="F43" s="10">
        <v>40</v>
      </c>
      <c r="G43" s="10">
        <v>38</v>
      </c>
      <c r="H43" s="10">
        <v>19</v>
      </c>
      <c r="I43" s="90"/>
    </row>
    <row r="44" spans="2:9" x14ac:dyDescent="0.2">
      <c r="B44" s="4" t="s">
        <v>49</v>
      </c>
      <c r="C44" s="10" t="s">
        <v>21</v>
      </c>
      <c r="D44" s="10" t="s">
        <v>21</v>
      </c>
      <c r="E44" s="10" t="s">
        <v>50</v>
      </c>
      <c r="F44" s="10" t="s">
        <v>50</v>
      </c>
      <c r="G44" s="10" t="s">
        <v>50</v>
      </c>
      <c r="H44" s="10">
        <v>8</v>
      </c>
      <c r="I44" s="90"/>
    </row>
    <row r="45" spans="2:9" x14ac:dyDescent="0.2">
      <c r="B45" s="94" t="s">
        <v>43</v>
      </c>
      <c r="C45" s="94"/>
      <c r="D45" s="94"/>
      <c r="E45" s="94"/>
      <c r="F45" s="94"/>
      <c r="G45" s="94"/>
      <c r="H45" s="94"/>
      <c r="I45" s="90"/>
    </row>
    <row r="46" spans="2:9" x14ac:dyDescent="0.2">
      <c r="B46" s="4" t="s">
        <v>46</v>
      </c>
      <c r="C46" s="10" t="s">
        <v>21</v>
      </c>
      <c r="D46" s="10" t="s">
        <v>21</v>
      </c>
      <c r="E46" s="10">
        <v>92</v>
      </c>
      <c r="F46" s="10">
        <v>100</v>
      </c>
      <c r="G46" s="10" t="s">
        <v>52</v>
      </c>
      <c r="H46" s="10" t="s">
        <v>52</v>
      </c>
      <c r="I46" s="90"/>
    </row>
    <row r="47" spans="2:9" x14ac:dyDescent="0.2">
      <c r="B47" s="4" t="s">
        <v>47</v>
      </c>
      <c r="C47" s="10" t="s">
        <v>21</v>
      </c>
      <c r="D47" s="10" t="s">
        <v>21</v>
      </c>
      <c r="E47" s="10">
        <v>8</v>
      </c>
      <c r="F47" s="10" t="s">
        <v>52</v>
      </c>
      <c r="G47" s="10" t="s">
        <v>52</v>
      </c>
      <c r="H47" s="10"/>
      <c r="I47" s="92"/>
    </row>
    <row r="48" spans="2:9" x14ac:dyDescent="0.2">
      <c r="B48" s="95" t="str">
        <f>HYPERLINK("#BPCA_Results!A1","BPCA yield (%)")</f>
        <v>BPCA yield (%)</v>
      </c>
      <c r="C48" s="96"/>
      <c r="D48" s="96"/>
      <c r="E48" s="96"/>
      <c r="F48" s="96"/>
      <c r="G48" s="96"/>
      <c r="H48" s="96"/>
      <c r="I48" s="18"/>
    </row>
    <row r="49" spans="2:9" x14ac:dyDescent="0.2">
      <c r="B49" s="4" t="s">
        <v>213</v>
      </c>
      <c r="C49" s="6"/>
      <c r="D49" s="6"/>
      <c r="E49" s="13">
        <v>4.3200000000000002E-2</v>
      </c>
      <c r="F49" s="13">
        <v>3.6400000000000002E-2</v>
      </c>
      <c r="G49" s="13">
        <v>2.01E-2</v>
      </c>
      <c r="H49" s="13">
        <v>1.78E-2</v>
      </c>
      <c r="I49" s="88" t="s">
        <v>23</v>
      </c>
    </row>
    <row r="50" spans="2:9" x14ac:dyDescent="0.2">
      <c r="B50" s="4" t="s">
        <v>214</v>
      </c>
      <c r="C50" s="13"/>
      <c r="E50" s="13">
        <v>4.2299999999999997E-2</v>
      </c>
      <c r="F50" s="13">
        <v>4.4600000000000001E-2</v>
      </c>
      <c r="G50" s="13">
        <v>3.6999999999999998E-2</v>
      </c>
      <c r="H50" s="13">
        <v>2.47E-2</v>
      </c>
      <c r="I50" s="88"/>
    </row>
    <row r="51" spans="2:9" x14ac:dyDescent="0.2">
      <c r="B51" s="4" t="s">
        <v>215</v>
      </c>
      <c r="C51" s="13"/>
      <c r="E51" s="13">
        <v>0.107</v>
      </c>
      <c r="F51" s="13">
        <v>6.59E-2</v>
      </c>
      <c r="G51" s="13">
        <v>3.0200000000000001E-2</v>
      </c>
      <c r="H51" s="13">
        <v>2.2000000000000001E-3</v>
      </c>
      <c r="I51" s="88"/>
    </row>
    <row r="52" spans="2:9" x14ac:dyDescent="0.2">
      <c r="B52" s="4" t="s">
        <v>216</v>
      </c>
      <c r="C52" s="13"/>
      <c r="E52" s="13">
        <v>6.7699999999999996E-2</v>
      </c>
      <c r="F52" s="13">
        <v>5.7599999999999998E-2</v>
      </c>
      <c r="G52" s="13">
        <v>3.4500000000000003E-2</v>
      </c>
      <c r="H52" s="13">
        <v>7.4000000000000003E-3</v>
      </c>
      <c r="I52" s="88"/>
    </row>
    <row r="53" spans="2:9" x14ac:dyDescent="0.2">
      <c r="B53" s="4" t="s">
        <v>217</v>
      </c>
      <c r="C53" s="13"/>
      <c r="E53" s="13">
        <v>0.15329999999999999</v>
      </c>
      <c r="F53" s="13">
        <v>0.1421</v>
      </c>
      <c r="G53" s="13">
        <v>0.13</v>
      </c>
      <c r="H53" s="13">
        <v>9.98E-2</v>
      </c>
      <c r="I53" s="88"/>
    </row>
    <row r="54" spans="2:9" x14ac:dyDescent="0.2">
      <c r="B54" s="4" t="s">
        <v>218</v>
      </c>
      <c r="C54" s="13"/>
      <c r="E54" s="13">
        <v>0.36030000000000001</v>
      </c>
      <c r="F54" s="13">
        <v>0.35260000000000002</v>
      </c>
      <c r="G54" s="13">
        <v>0.32490000000000002</v>
      </c>
      <c r="H54" s="13">
        <v>0.30990000000000001</v>
      </c>
      <c r="I54" s="88"/>
    </row>
    <row r="55" spans="2:9" x14ac:dyDescent="0.2">
      <c r="B55" s="4" t="s">
        <v>219</v>
      </c>
      <c r="C55" s="13"/>
      <c r="E55" s="13">
        <v>0.22620000000000001</v>
      </c>
      <c r="F55" s="13">
        <v>0.30080000000000001</v>
      </c>
      <c r="G55" s="13">
        <v>0.42330000000000001</v>
      </c>
      <c r="H55" s="13">
        <v>0.53820000000000001</v>
      </c>
      <c r="I55" s="89"/>
    </row>
    <row r="56" spans="2:9" x14ac:dyDescent="0.2">
      <c r="B56" s="95" t="str">
        <f>HYPERLINK("#FTIR!A1","Funtional Groups from FTIR Qualitative data")</f>
        <v>Funtional Groups from FTIR Qualitative data</v>
      </c>
      <c r="C56" s="96"/>
      <c r="D56" s="96"/>
      <c r="E56" s="96"/>
      <c r="F56" s="96"/>
      <c r="G56" s="96"/>
      <c r="H56" s="96"/>
      <c r="I56" s="18"/>
    </row>
    <row r="57" spans="2:9" x14ac:dyDescent="0.2">
      <c r="B57" s="97" t="s">
        <v>53</v>
      </c>
      <c r="C57" s="4" t="s">
        <v>54</v>
      </c>
      <c r="D57" s="98" t="s">
        <v>55</v>
      </c>
      <c r="E57" s="98"/>
      <c r="F57" s="98"/>
      <c r="G57" s="98"/>
      <c r="H57" s="98"/>
      <c r="I57" s="91" t="s">
        <v>56</v>
      </c>
    </row>
    <row r="58" spans="2:9" x14ac:dyDescent="0.2">
      <c r="B58" s="97"/>
      <c r="C58" s="4" t="s">
        <v>57</v>
      </c>
      <c r="D58" s="98"/>
      <c r="E58" s="98"/>
      <c r="F58" s="98"/>
      <c r="G58" s="98"/>
      <c r="H58" s="98"/>
      <c r="I58" s="90"/>
    </row>
    <row r="59" spans="2:9" x14ac:dyDescent="0.2">
      <c r="B59" s="97" t="s">
        <v>58</v>
      </c>
      <c r="C59" s="4" t="s">
        <v>57</v>
      </c>
      <c r="D59" s="98" t="s">
        <v>59</v>
      </c>
      <c r="E59" s="98"/>
      <c r="F59" s="98"/>
      <c r="G59" s="98"/>
      <c r="H59" s="98"/>
      <c r="I59" s="90"/>
    </row>
    <row r="60" spans="2:9" x14ac:dyDescent="0.2">
      <c r="B60" s="97"/>
      <c r="C60" s="4" t="s">
        <v>60</v>
      </c>
      <c r="D60" s="98"/>
      <c r="E60" s="98"/>
      <c r="F60" s="98"/>
      <c r="G60" s="98"/>
      <c r="H60" s="98"/>
      <c r="I60" s="90"/>
    </row>
    <row r="61" spans="2:9" ht="31" customHeight="1" x14ac:dyDescent="0.2">
      <c r="B61" s="14" t="s">
        <v>61</v>
      </c>
      <c r="C61" s="76" t="s">
        <v>62</v>
      </c>
      <c r="D61" s="76" t="s">
        <v>63</v>
      </c>
      <c r="E61" s="90" t="s">
        <v>64</v>
      </c>
      <c r="F61" s="90"/>
      <c r="G61" s="90"/>
      <c r="H61" s="90"/>
      <c r="I61" s="90"/>
    </row>
    <row r="62" spans="2:9" x14ac:dyDescent="0.2">
      <c r="B62" s="14" t="s">
        <v>65</v>
      </c>
      <c r="C62" s="94" t="s">
        <v>62</v>
      </c>
      <c r="D62" s="94"/>
      <c r="E62" s="94"/>
      <c r="F62" s="94"/>
      <c r="G62" s="94"/>
      <c r="H62" s="94"/>
      <c r="I62" s="90"/>
    </row>
    <row r="63" spans="2:9" x14ac:dyDescent="0.2">
      <c r="B63" s="14" t="s">
        <v>61</v>
      </c>
      <c r="C63" s="94" t="s">
        <v>66</v>
      </c>
      <c r="D63" s="94"/>
      <c r="E63" s="94"/>
      <c r="F63" s="94"/>
      <c r="G63" s="94"/>
      <c r="H63" s="94"/>
      <c r="I63" s="92"/>
    </row>
    <row r="64" spans="2:9" x14ac:dyDescent="0.2">
      <c r="B64" s="95" t="str">
        <f>HYPERLINK("#XPS!A1","XPS C1s and O1s Qualitative data")</f>
        <v>XPS C1s and O1s Qualitative data</v>
      </c>
      <c r="C64" s="96"/>
      <c r="D64" s="96"/>
      <c r="E64" s="96"/>
      <c r="F64" s="96"/>
      <c r="G64" s="96"/>
      <c r="H64" s="96"/>
      <c r="I64" s="18"/>
    </row>
    <row r="65" spans="2:9" x14ac:dyDescent="0.2">
      <c r="B65" s="4" t="s">
        <v>67</v>
      </c>
      <c r="C65" s="4">
        <v>2</v>
      </c>
      <c r="D65" s="4">
        <v>3.5</v>
      </c>
      <c r="E65" s="4">
        <v>16.600000000000001</v>
      </c>
      <c r="F65" s="4">
        <v>41.5</v>
      </c>
      <c r="G65" s="4">
        <v>51.1</v>
      </c>
      <c r="H65" s="4">
        <v>51.6</v>
      </c>
      <c r="I65" s="91" t="s">
        <v>68</v>
      </c>
    </row>
    <row r="66" spans="2:9" x14ac:dyDescent="0.2">
      <c r="B66" s="4" t="s">
        <v>69</v>
      </c>
      <c r="C66" s="4">
        <v>94.3</v>
      </c>
      <c r="D66" s="4">
        <v>92.1</v>
      </c>
      <c r="E66" s="4">
        <v>55.9</v>
      </c>
      <c r="F66" s="4">
        <v>24.9</v>
      </c>
      <c r="G66" s="4">
        <v>8.1</v>
      </c>
      <c r="H66" s="4">
        <v>5.5</v>
      </c>
      <c r="I66" s="90"/>
    </row>
    <row r="67" spans="2:9" x14ac:dyDescent="0.2">
      <c r="B67" s="4" t="s">
        <v>70</v>
      </c>
      <c r="C67" s="4">
        <v>1.5</v>
      </c>
      <c r="D67" s="4">
        <v>2.1</v>
      </c>
      <c r="E67" s="4">
        <v>17.899999999999999</v>
      </c>
      <c r="F67" s="4">
        <v>29.3</v>
      </c>
      <c r="G67" s="4">
        <v>38.200000000000003</v>
      </c>
      <c r="H67" s="4">
        <v>34.299999999999997</v>
      </c>
      <c r="I67" s="90"/>
    </row>
    <row r="68" spans="2:9" x14ac:dyDescent="0.2">
      <c r="B68" s="4" t="s">
        <v>71</v>
      </c>
      <c r="C68" s="4">
        <v>2.2999999999999998</v>
      </c>
      <c r="D68" s="4">
        <v>2.2999999999999998</v>
      </c>
      <c r="E68" s="4">
        <v>9.4</v>
      </c>
      <c r="F68" s="4">
        <v>4.4000000000000004</v>
      </c>
      <c r="G68" s="4">
        <v>1.6</v>
      </c>
      <c r="H68" s="4">
        <v>7.5</v>
      </c>
      <c r="I68" s="90"/>
    </row>
    <row r="69" spans="2:9" x14ac:dyDescent="0.2">
      <c r="B69" s="94" t="s">
        <v>72</v>
      </c>
      <c r="C69" s="94"/>
      <c r="D69" s="94"/>
      <c r="E69" s="94"/>
      <c r="F69" s="94"/>
      <c r="G69" s="94"/>
      <c r="H69" s="94"/>
      <c r="I69" s="90"/>
    </row>
    <row r="70" spans="2:9" x14ac:dyDescent="0.2">
      <c r="B70" s="4" t="s">
        <v>73</v>
      </c>
      <c r="C70" s="4">
        <v>4.9000000000000004</v>
      </c>
      <c r="D70" s="4">
        <v>3.5</v>
      </c>
      <c r="E70" s="4">
        <v>11</v>
      </c>
      <c r="F70" s="4">
        <v>5.7</v>
      </c>
      <c r="G70" s="4">
        <v>5</v>
      </c>
      <c r="H70" s="4">
        <v>3.5</v>
      </c>
      <c r="I70" s="90"/>
    </row>
    <row r="71" spans="2:9" x14ac:dyDescent="0.2">
      <c r="B71" s="4" t="s">
        <v>74</v>
      </c>
      <c r="C71" s="4">
        <v>6</v>
      </c>
      <c r="D71" s="4">
        <v>14</v>
      </c>
      <c r="E71" s="4">
        <v>35.799999999999997</v>
      </c>
      <c r="F71" s="4">
        <v>52</v>
      </c>
      <c r="G71" s="4">
        <v>67.400000000000006</v>
      </c>
      <c r="H71" s="4">
        <v>75.400000000000006</v>
      </c>
      <c r="I71" s="90"/>
    </row>
    <row r="72" spans="2:9" x14ac:dyDescent="0.2">
      <c r="B72" s="4" t="s">
        <v>75</v>
      </c>
      <c r="C72" s="4">
        <v>0.8</v>
      </c>
      <c r="D72" s="4">
        <v>4.9000000000000004</v>
      </c>
      <c r="E72" s="4">
        <v>26.9</v>
      </c>
      <c r="F72" s="4">
        <v>16</v>
      </c>
      <c r="G72" s="4">
        <v>14.3</v>
      </c>
      <c r="H72" s="4">
        <v>9.1999999999999993</v>
      </c>
      <c r="I72" s="90"/>
    </row>
    <row r="73" spans="2:9" x14ac:dyDescent="0.2">
      <c r="B73" s="4" t="s">
        <v>61</v>
      </c>
      <c r="C73" s="4">
        <v>66.400000000000006</v>
      </c>
      <c r="D73" s="4">
        <v>59.8</v>
      </c>
      <c r="E73" s="4">
        <v>18.100000000000001</v>
      </c>
      <c r="F73" s="4">
        <v>15.8</v>
      </c>
      <c r="G73" s="4">
        <v>5.3</v>
      </c>
      <c r="H73" s="4">
        <v>4.3</v>
      </c>
      <c r="I73" s="90"/>
    </row>
    <row r="74" spans="2:9" x14ac:dyDescent="0.2">
      <c r="B74" s="4" t="s">
        <v>76</v>
      </c>
      <c r="C74" s="4">
        <v>20.399999999999999</v>
      </c>
      <c r="D74" s="4">
        <v>15.4</v>
      </c>
      <c r="E74" s="4">
        <v>0.3</v>
      </c>
      <c r="F74" s="4">
        <v>2.2999999999999998</v>
      </c>
      <c r="G74" s="4">
        <v>0.3</v>
      </c>
      <c r="H74" s="4">
        <v>0.1</v>
      </c>
      <c r="I74" s="90"/>
    </row>
    <row r="75" spans="2:9" x14ac:dyDescent="0.2">
      <c r="B75" s="4" t="s">
        <v>77</v>
      </c>
      <c r="C75" s="4">
        <v>20.399999999999999</v>
      </c>
      <c r="D75" s="4">
        <v>15.4</v>
      </c>
      <c r="E75" s="4">
        <v>0.3</v>
      </c>
      <c r="F75" s="4">
        <v>0.6</v>
      </c>
      <c r="G75" s="4">
        <v>0.2</v>
      </c>
      <c r="H75" s="4">
        <v>0.1</v>
      </c>
      <c r="I75" s="90"/>
    </row>
    <row r="76" spans="2:9" x14ac:dyDescent="0.2">
      <c r="B76" s="4" t="s">
        <v>78</v>
      </c>
      <c r="C76" s="4">
        <v>0.6</v>
      </c>
      <c r="D76" s="4">
        <v>2.4</v>
      </c>
      <c r="E76" s="4">
        <v>4.5999999999999996</v>
      </c>
      <c r="F76" s="4">
        <v>4.4000000000000004</v>
      </c>
      <c r="G76" s="4">
        <v>3.4</v>
      </c>
      <c r="H76" s="4">
        <v>3.4</v>
      </c>
      <c r="I76" s="90"/>
    </row>
    <row r="77" spans="2:9" x14ac:dyDescent="0.2">
      <c r="B77" s="4" t="s">
        <v>79</v>
      </c>
      <c r="C77" s="4">
        <v>0.56999999999999995</v>
      </c>
      <c r="D77" s="4">
        <v>0.7</v>
      </c>
      <c r="E77" s="4">
        <v>0.64</v>
      </c>
      <c r="F77" s="4">
        <v>0.84</v>
      </c>
      <c r="G77" s="4">
        <v>0.91</v>
      </c>
      <c r="H77" s="4">
        <v>0.52</v>
      </c>
      <c r="I77" s="90"/>
    </row>
    <row r="78" spans="2:9" x14ac:dyDescent="0.2">
      <c r="B78" s="4" t="s">
        <v>80</v>
      </c>
      <c r="C78" s="4">
        <v>0.55000000000000004</v>
      </c>
      <c r="D78" s="4">
        <v>0.64</v>
      </c>
      <c r="E78" s="4">
        <v>0.64</v>
      </c>
      <c r="F78" s="4">
        <v>0.57999999999999996</v>
      </c>
      <c r="G78" s="4">
        <v>0.66</v>
      </c>
      <c r="H78" s="4">
        <v>0.42</v>
      </c>
      <c r="I78" s="90"/>
    </row>
    <row r="79" spans="2:9" x14ac:dyDescent="0.2">
      <c r="B79" s="15" t="s">
        <v>81</v>
      </c>
      <c r="C79" s="15">
        <v>1.26</v>
      </c>
      <c r="D79" s="15">
        <v>1.54</v>
      </c>
      <c r="E79" s="15">
        <v>4.63</v>
      </c>
      <c r="F79" s="15">
        <v>5.1100000000000003</v>
      </c>
      <c r="G79" s="15">
        <v>11.4</v>
      </c>
      <c r="H79" s="15">
        <v>10.86</v>
      </c>
      <c r="I79" s="92"/>
    </row>
  </sheetData>
  <mergeCells count="27">
    <mergeCell ref="B59:B60"/>
    <mergeCell ref="D59:H60"/>
    <mergeCell ref="B3:H3"/>
    <mergeCell ref="B13:H13"/>
    <mergeCell ref="B27:H27"/>
    <mergeCell ref="B22:H22"/>
    <mergeCell ref="B48:H48"/>
    <mergeCell ref="B56:H56"/>
    <mergeCell ref="B57:B58"/>
    <mergeCell ref="D57:H58"/>
    <mergeCell ref="B34:H34"/>
    <mergeCell ref="B35:H35"/>
    <mergeCell ref="B45:H45"/>
    <mergeCell ref="B40:H40"/>
    <mergeCell ref="E61:H61"/>
    <mergeCell ref="C62:H62"/>
    <mergeCell ref="C63:H63"/>
    <mergeCell ref="B64:H64"/>
    <mergeCell ref="B69:H69"/>
    <mergeCell ref="I16:I21"/>
    <mergeCell ref="I14:I15"/>
    <mergeCell ref="I4:I12"/>
    <mergeCell ref="I65:I79"/>
    <mergeCell ref="I57:I63"/>
    <mergeCell ref="I49:I55"/>
    <mergeCell ref="I28:I47"/>
    <mergeCell ref="I23:I26"/>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4FA04-D396-4C48-9ECB-4E8031A53707}">
  <dimension ref="A3:P41"/>
  <sheetViews>
    <sheetView zoomScale="90" zoomScaleNormal="90" workbookViewId="0">
      <selection activeCell="L30" sqref="L30"/>
    </sheetView>
  </sheetViews>
  <sheetFormatPr baseColWidth="10" defaultColWidth="12.5" defaultRowHeight="16" x14ac:dyDescent="0.2"/>
  <cols>
    <col min="1" max="10" width="12.5" style="26"/>
    <col min="11" max="11" width="22.1640625" style="26" bestFit="1" customWidth="1"/>
    <col min="12" max="12" width="15.6640625" style="26" customWidth="1"/>
    <col min="13" max="13" width="16.6640625" style="26" customWidth="1"/>
    <col min="14" max="16384" width="12.5" style="26"/>
  </cols>
  <sheetData>
    <row r="3" spans="11:16" ht="16" customHeight="1" x14ac:dyDescent="0.2"/>
    <row r="5" spans="11:16" x14ac:dyDescent="0.2">
      <c r="K5" s="26" t="s">
        <v>94</v>
      </c>
      <c r="L5" s="27" t="s">
        <v>95</v>
      </c>
      <c r="M5" s="27" t="s">
        <v>3</v>
      </c>
      <c r="N5" s="27" t="s">
        <v>4</v>
      </c>
      <c r="O5" s="27" t="s">
        <v>5</v>
      </c>
      <c r="P5" s="27" t="s">
        <v>6</v>
      </c>
    </row>
    <row r="6" spans="11:16" x14ac:dyDescent="0.2">
      <c r="K6" s="26" t="s">
        <v>96</v>
      </c>
      <c r="L6" s="27" t="s">
        <v>220</v>
      </c>
      <c r="M6" s="28">
        <v>4.321199577936561E-2</v>
      </c>
      <c r="N6" s="28">
        <v>3.6387734810022998E-2</v>
      </c>
      <c r="O6" s="28">
        <v>2.0070599778316559E-2</v>
      </c>
      <c r="P6" s="28">
        <v>1.7798234948509826E-2</v>
      </c>
    </row>
    <row r="7" spans="11:16" x14ac:dyDescent="0.2">
      <c r="K7" s="26" t="s">
        <v>97</v>
      </c>
      <c r="L7" s="27" t="s">
        <v>221</v>
      </c>
      <c r="M7" s="28">
        <v>4.2329257225562467E-2</v>
      </c>
      <c r="N7" s="28">
        <v>4.4636780737949994E-2</v>
      </c>
      <c r="O7" s="28">
        <v>3.6991694274753913E-2</v>
      </c>
      <c r="P7" s="28">
        <v>2.4694548368630526E-2</v>
      </c>
    </row>
    <row r="8" spans="11:16" x14ac:dyDescent="0.2">
      <c r="K8" s="26" t="s">
        <v>98</v>
      </c>
      <c r="L8" s="27" t="s">
        <v>222</v>
      </c>
      <c r="M8" s="28">
        <v>0.10699718974372603</v>
      </c>
      <c r="N8" s="28">
        <v>6.5871184329614613E-2</v>
      </c>
      <c r="O8" s="28">
        <v>3.0163575084952359E-2</v>
      </c>
      <c r="P8" s="28">
        <v>2.1794092876482856E-3</v>
      </c>
    </row>
    <row r="9" spans="11:16" x14ac:dyDescent="0.2">
      <c r="K9" s="26" t="s">
        <v>99</v>
      </c>
      <c r="L9" s="27" t="s">
        <v>224</v>
      </c>
      <c r="M9" s="28">
        <v>6.7677328466173317E-2</v>
      </c>
      <c r="N9" s="28">
        <v>5.7585518231114477E-2</v>
      </c>
      <c r="O9" s="28">
        <v>3.4547196647557121E-2</v>
      </c>
      <c r="P9" s="28">
        <v>7.4240498269105603E-3</v>
      </c>
    </row>
    <row r="10" spans="11:16" x14ac:dyDescent="0.2">
      <c r="K10" s="26" t="s">
        <v>100</v>
      </c>
      <c r="L10" s="27" t="s">
        <v>223</v>
      </c>
      <c r="M10" s="28">
        <v>0.15332365253896416</v>
      </c>
      <c r="N10" s="28">
        <v>0.14211236193881485</v>
      </c>
      <c r="O10" s="28">
        <v>0.1300441334632115</v>
      </c>
      <c r="P10" s="28">
        <v>9.9811377982015628E-2</v>
      </c>
    </row>
    <row r="11" spans="11:16" ht="16" customHeight="1" x14ac:dyDescent="0.2">
      <c r="K11" s="26" t="s">
        <v>101</v>
      </c>
      <c r="L11" s="27" t="s">
        <v>225</v>
      </c>
      <c r="M11" s="28">
        <v>0.36028783063541181</v>
      </c>
      <c r="N11" s="28">
        <v>0.35258252683498492</v>
      </c>
      <c r="O11" s="28">
        <v>0.3249240329328747</v>
      </c>
      <c r="P11" s="28">
        <v>0.30986523757109552</v>
      </c>
    </row>
    <row r="12" spans="11:16" ht="16" customHeight="1" x14ac:dyDescent="0.2">
      <c r="K12" s="26" t="s">
        <v>103</v>
      </c>
      <c r="L12" s="27" t="s">
        <v>226</v>
      </c>
      <c r="M12" s="28">
        <v>0.22617274561079651</v>
      </c>
      <c r="N12" s="28">
        <v>0.30082389311749813</v>
      </c>
      <c r="O12" s="28">
        <v>0.42325876781833377</v>
      </c>
      <c r="P12" s="28">
        <v>0.53822714201518951</v>
      </c>
    </row>
    <row r="15" spans="11:16" x14ac:dyDescent="0.2">
      <c r="L15" s="27" t="s">
        <v>105</v>
      </c>
      <c r="M15" s="27" t="s">
        <v>3</v>
      </c>
      <c r="N15" s="27" t="s">
        <v>4</v>
      </c>
      <c r="O15" s="27" t="s">
        <v>5</v>
      </c>
      <c r="P15" s="27" t="s">
        <v>6</v>
      </c>
    </row>
    <row r="16" spans="11:16" x14ac:dyDescent="0.2">
      <c r="L16" s="27" t="s">
        <v>220</v>
      </c>
      <c r="M16" s="28">
        <v>1.452008162960407E-3</v>
      </c>
      <c r="N16" s="28">
        <v>7.3890280749442793E-4</v>
      </c>
      <c r="O16" s="28">
        <v>8.1329800487500909E-4</v>
      </c>
      <c r="P16" s="28">
        <v>3.3752394696415617E-3</v>
      </c>
    </row>
    <row r="17" spans="12:16" x14ac:dyDescent="0.2">
      <c r="L17" s="27" t="s">
        <v>221</v>
      </c>
      <c r="M17" s="28">
        <v>3.6399933731031862E-3</v>
      </c>
      <c r="N17" s="28">
        <v>1.32359954754977E-3</v>
      </c>
      <c r="O17" s="28">
        <v>3.8215538618423866E-3</v>
      </c>
      <c r="P17" s="28">
        <v>2.2123069970848654E-3</v>
      </c>
    </row>
    <row r="18" spans="12:16" x14ac:dyDescent="0.2">
      <c r="L18" s="27" t="s">
        <v>222</v>
      </c>
      <c r="M18" s="28">
        <v>3.4369818044473206E-2</v>
      </c>
      <c r="N18" s="28">
        <v>4.725884096319171E-3</v>
      </c>
      <c r="O18" s="28">
        <v>2.8366255764284815E-3</v>
      </c>
      <c r="P18" s="28">
        <v>3.2976936043493065E-4</v>
      </c>
    </row>
    <row r="19" spans="12:16" x14ac:dyDescent="0.2">
      <c r="L19" s="27" t="s">
        <v>224</v>
      </c>
      <c r="M19" s="28">
        <v>6.4134346735433378E-4</v>
      </c>
      <c r="N19" s="28">
        <v>4.44949241933013E-4</v>
      </c>
      <c r="O19" s="28">
        <v>1.4903963010309616E-3</v>
      </c>
      <c r="P19" s="28">
        <v>1.9634220262432674E-3</v>
      </c>
    </row>
    <row r="20" spans="12:16" x14ac:dyDescent="0.2">
      <c r="L20" s="27" t="s">
        <v>223</v>
      </c>
      <c r="M20" s="28">
        <v>4.2218260434022901E-2</v>
      </c>
      <c r="N20" s="28">
        <v>4.3619769626533174E-3</v>
      </c>
      <c r="O20" s="28">
        <v>4.8679067158982174E-3</v>
      </c>
      <c r="P20" s="28">
        <v>1.5722680239762876E-2</v>
      </c>
    </row>
    <row r="21" spans="12:16" x14ac:dyDescent="0.2">
      <c r="L21" s="27" t="s">
        <v>225</v>
      </c>
      <c r="M21" s="28">
        <v>2.7555996511292324E-2</v>
      </c>
      <c r="N21" s="28">
        <v>5.1746708639145347E-3</v>
      </c>
      <c r="O21" s="28">
        <v>7.3795602804227027E-3</v>
      </c>
      <c r="P21" s="28">
        <v>5.4432833074832605E-2</v>
      </c>
    </row>
    <row r="22" spans="12:16" x14ac:dyDescent="0.2">
      <c r="L22" s="27" t="s">
        <v>226</v>
      </c>
      <c r="M22" s="28">
        <v>4.460973667386943E-2</v>
      </c>
      <c r="N22" s="28">
        <v>5.5307433081690401E-3</v>
      </c>
      <c r="O22" s="28">
        <v>5.8422164928758347E-3</v>
      </c>
      <c r="P22" s="28">
        <v>7.7360877544426734E-2</v>
      </c>
    </row>
    <row r="24" spans="12:16" x14ac:dyDescent="0.2">
      <c r="M24" s="29"/>
      <c r="N24" s="29"/>
      <c r="O24" s="29"/>
      <c r="P24" s="29"/>
    </row>
    <row r="25" spans="12:16" x14ac:dyDescent="0.2">
      <c r="L25" s="100"/>
      <c r="M25" s="100"/>
      <c r="N25" s="6"/>
      <c r="O25" s="32"/>
      <c r="P25" s="32"/>
    </row>
    <row r="26" spans="12:16" x14ac:dyDescent="0.2">
      <c r="L26" s="30"/>
      <c r="M26" s="31"/>
      <c r="N26" s="4"/>
      <c r="O26" s="32"/>
      <c r="P26" s="32"/>
    </row>
    <row r="27" spans="12:16" x14ac:dyDescent="0.2">
      <c r="L27" s="30"/>
      <c r="M27" s="31"/>
      <c r="N27" s="4"/>
      <c r="O27" s="32"/>
      <c r="P27" s="32"/>
    </row>
    <row r="28" spans="12:16" x14ac:dyDescent="0.2">
      <c r="L28" s="30"/>
      <c r="M28" s="31"/>
      <c r="N28" s="4"/>
      <c r="O28" s="32"/>
      <c r="P28" s="32"/>
    </row>
    <row r="29" spans="12:16" x14ac:dyDescent="0.2">
      <c r="L29" s="30"/>
      <c r="M29" s="31"/>
      <c r="N29" s="4"/>
      <c r="O29" s="32"/>
      <c r="P29" s="32"/>
    </row>
    <row r="30" spans="12:16" x14ac:dyDescent="0.2">
      <c r="L30" s="30"/>
      <c r="M30" s="31"/>
      <c r="N30" s="4"/>
      <c r="O30" s="32"/>
      <c r="P30" s="32"/>
    </row>
    <row r="31" spans="12:16" x14ac:dyDescent="0.2">
      <c r="L31" s="29"/>
      <c r="M31" s="32"/>
      <c r="N31" s="32"/>
      <c r="O31" s="32"/>
      <c r="P31" s="32"/>
    </row>
    <row r="32" spans="12:16" x14ac:dyDescent="0.2">
      <c r="M32" s="29"/>
      <c r="N32" s="29"/>
      <c r="O32" s="29"/>
      <c r="P32" s="29"/>
    </row>
    <row r="33" spans="1:16" x14ac:dyDescent="0.2">
      <c r="L33" s="29"/>
      <c r="M33" s="32"/>
      <c r="N33" s="32"/>
      <c r="O33" s="32"/>
      <c r="P33" s="32"/>
    </row>
    <row r="34" spans="1:16" x14ac:dyDescent="0.2">
      <c r="L34" s="29"/>
      <c r="M34" s="32"/>
      <c r="N34" s="32"/>
      <c r="O34" s="32"/>
      <c r="P34" s="32"/>
    </row>
    <row r="35" spans="1:16" x14ac:dyDescent="0.2">
      <c r="A35" s="98" t="s">
        <v>109</v>
      </c>
      <c r="B35" s="98"/>
      <c r="C35" s="98"/>
      <c r="D35" s="98"/>
      <c r="E35" s="98"/>
      <c r="F35" s="98"/>
      <c r="G35" s="98"/>
      <c r="H35" s="98"/>
      <c r="I35" s="98"/>
      <c r="J35" s="98"/>
      <c r="L35" s="29"/>
      <c r="M35" s="32"/>
      <c r="N35" s="32"/>
      <c r="O35" s="32"/>
      <c r="P35" s="32"/>
    </row>
    <row r="36" spans="1:16" x14ac:dyDescent="0.2">
      <c r="A36" s="98"/>
      <c r="B36" s="98"/>
      <c r="C36" s="98"/>
      <c r="D36" s="98"/>
      <c r="E36" s="98"/>
      <c r="F36" s="98"/>
      <c r="G36" s="98"/>
      <c r="H36" s="98"/>
      <c r="I36" s="98"/>
      <c r="J36" s="98"/>
      <c r="L36" s="29"/>
      <c r="M36" s="32"/>
      <c r="N36" s="32"/>
      <c r="O36" s="32"/>
      <c r="P36" s="32"/>
    </row>
    <row r="37" spans="1:16" x14ac:dyDescent="0.2">
      <c r="L37" s="29"/>
      <c r="M37" s="32"/>
      <c r="N37" s="32"/>
      <c r="O37" s="32"/>
      <c r="P37" s="32"/>
    </row>
    <row r="38" spans="1:16" x14ac:dyDescent="0.2">
      <c r="L38" s="29"/>
      <c r="M38" s="32"/>
      <c r="N38" s="32"/>
      <c r="O38" s="32"/>
      <c r="P38" s="32"/>
    </row>
    <row r="39" spans="1:16" x14ac:dyDescent="0.2">
      <c r="L39" s="29"/>
      <c r="M39" s="32"/>
      <c r="N39" s="32"/>
      <c r="O39" s="32"/>
      <c r="P39" s="32"/>
    </row>
    <row r="40" spans="1:16" x14ac:dyDescent="0.2">
      <c r="M40" s="32"/>
    </row>
    <row r="41" spans="1:16" x14ac:dyDescent="0.2">
      <c r="M41" s="32"/>
    </row>
  </sheetData>
  <mergeCells count="2">
    <mergeCell ref="A35:J36"/>
    <mergeCell ref="L25:M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8FC95-F1B5-E848-A86B-B0F727E85CBB}">
  <dimension ref="A3:AC39"/>
  <sheetViews>
    <sheetView zoomScale="90" zoomScaleNormal="90" workbookViewId="0">
      <selection activeCell="U5" sqref="U5"/>
    </sheetView>
  </sheetViews>
  <sheetFormatPr baseColWidth="10" defaultColWidth="10.83203125" defaultRowHeight="16" x14ac:dyDescent="0.2"/>
  <cols>
    <col min="1" max="17" width="10.83203125" style="4"/>
    <col min="18" max="18" width="23.83203125" style="4" bestFit="1" customWidth="1"/>
    <col min="19" max="19" width="16.6640625" style="4" bestFit="1" customWidth="1"/>
    <col min="20" max="20" width="24.33203125" style="4" bestFit="1" customWidth="1"/>
    <col min="21" max="21" width="25.1640625" style="4" bestFit="1" customWidth="1"/>
    <col min="22" max="16384" width="10.83203125" style="4"/>
  </cols>
  <sheetData>
    <row r="3" spans="1:21" x14ac:dyDescent="0.2">
      <c r="T3" s="22"/>
    </row>
    <row r="4" spans="1:21" x14ac:dyDescent="0.2">
      <c r="Q4" s="101" t="s">
        <v>110</v>
      </c>
      <c r="R4" s="101"/>
      <c r="S4" s="101"/>
      <c r="T4" s="101"/>
      <c r="U4" s="101"/>
    </row>
    <row r="5" spans="1:21" ht="18" x14ac:dyDescent="0.2">
      <c r="Q5" s="23" t="s">
        <v>111</v>
      </c>
      <c r="R5" s="23" t="s">
        <v>112</v>
      </c>
      <c r="S5" s="23" t="s">
        <v>113</v>
      </c>
      <c r="T5" s="23" t="s">
        <v>114</v>
      </c>
      <c r="U5" s="23" t="s">
        <v>115</v>
      </c>
    </row>
    <row r="6" spans="1:21" x14ac:dyDescent="0.2">
      <c r="Q6" s="4" t="s">
        <v>116</v>
      </c>
      <c r="R6" s="4" t="s">
        <v>117</v>
      </c>
      <c r="T6" s="4">
        <v>122.12</v>
      </c>
    </row>
    <row r="7" spans="1:21" x14ac:dyDescent="0.2">
      <c r="Q7" s="4" t="s">
        <v>106</v>
      </c>
      <c r="R7" s="4" t="s">
        <v>118</v>
      </c>
      <c r="S7" s="4" t="s">
        <v>119</v>
      </c>
      <c r="T7" s="4">
        <v>166.14</v>
      </c>
      <c r="U7" s="4">
        <v>23.553999999999998</v>
      </c>
    </row>
    <row r="8" spans="1:21" x14ac:dyDescent="0.2">
      <c r="Q8" s="4" t="s">
        <v>106</v>
      </c>
      <c r="R8" s="4" t="s">
        <v>120</v>
      </c>
      <c r="S8" s="4" t="s">
        <v>121</v>
      </c>
      <c r="T8" s="4">
        <v>166.14</v>
      </c>
    </row>
    <row r="9" spans="1:21" x14ac:dyDescent="0.2">
      <c r="Q9" s="15" t="s">
        <v>106</v>
      </c>
      <c r="R9" s="15" t="s">
        <v>122</v>
      </c>
      <c r="S9" s="15" t="s">
        <v>123</v>
      </c>
      <c r="T9" s="15">
        <v>166.14</v>
      </c>
      <c r="U9" s="15"/>
    </row>
    <row r="10" spans="1:21" x14ac:dyDescent="0.2">
      <c r="Q10" s="4" t="s">
        <v>107</v>
      </c>
      <c r="R10" s="4" t="s">
        <v>124</v>
      </c>
      <c r="S10" s="4" t="s">
        <v>125</v>
      </c>
      <c r="T10" s="4">
        <v>210.14</v>
      </c>
      <c r="U10" s="4">
        <v>21.122</v>
      </c>
    </row>
    <row r="11" spans="1:21" x14ac:dyDescent="0.2">
      <c r="Q11" s="4" t="s">
        <v>107</v>
      </c>
      <c r="R11" s="4" t="s">
        <v>126</v>
      </c>
      <c r="S11" s="4" t="s">
        <v>127</v>
      </c>
      <c r="T11" s="4">
        <v>210.14</v>
      </c>
      <c r="U11" s="4">
        <v>19.847999999999999</v>
      </c>
    </row>
    <row r="12" spans="1:21" x14ac:dyDescent="0.2">
      <c r="Q12" s="15" t="s">
        <v>107</v>
      </c>
      <c r="R12" s="15" t="s">
        <v>128</v>
      </c>
      <c r="S12" s="15" t="s">
        <v>129</v>
      </c>
      <c r="T12" s="15">
        <v>210.14</v>
      </c>
      <c r="U12" s="24"/>
    </row>
    <row r="13" spans="1:21" x14ac:dyDescent="0.2">
      <c r="Q13" s="4" t="s">
        <v>108</v>
      </c>
      <c r="R13" s="4" t="s">
        <v>130</v>
      </c>
      <c r="S13" s="4" t="s">
        <v>131</v>
      </c>
      <c r="T13" s="4">
        <v>254.15</v>
      </c>
      <c r="U13" s="25">
        <v>18.376000000000001</v>
      </c>
    </row>
    <row r="14" spans="1:21" x14ac:dyDescent="0.2">
      <c r="Q14" s="4" t="s">
        <v>108</v>
      </c>
      <c r="R14" s="4" t="s">
        <v>132</v>
      </c>
      <c r="S14" s="4" t="s">
        <v>133</v>
      </c>
      <c r="T14" s="4">
        <v>254.15</v>
      </c>
      <c r="U14" s="25">
        <v>17.099</v>
      </c>
    </row>
    <row r="15" spans="1:21" x14ac:dyDescent="0.2">
      <c r="Q15" s="15" t="s">
        <v>108</v>
      </c>
      <c r="R15" s="15" t="s">
        <v>134</v>
      </c>
      <c r="S15" s="15" t="s">
        <v>135</v>
      </c>
      <c r="T15" s="15">
        <v>254.15</v>
      </c>
      <c r="U15" s="15">
        <v>15.86</v>
      </c>
    </row>
    <row r="16" spans="1:21" x14ac:dyDescent="0.2">
      <c r="A16" s="94" t="s">
        <v>89</v>
      </c>
      <c r="B16" s="94"/>
      <c r="C16" s="94"/>
      <c r="D16" s="94"/>
      <c r="E16" s="94"/>
      <c r="F16" s="94"/>
      <c r="G16" s="94"/>
      <c r="H16" s="94" t="s">
        <v>90</v>
      </c>
      <c r="I16" s="94"/>
      <c r="J16" s="94"/>
      <c r="K16" s="94"/>
      <c r="L16" s="94"/>
      <c r="M16" s="94"/>
      <c r="Q16" s="4" t="s">
        <v>102</v>
      </c>
      <c r="R16" s="4" t="s">
        <v>136</v>
      </c>
      <c r="T16" s="4">
        <v>298.16000000000003</v>
      </c>
      <c r="U16" s="4">
        <v>13.733000000000001</v>
      </c>
    </row>
    <row r="17" spans="1:29" x14ac:dyDescent="0.2">
      <c r="Q17" s="15" t="s">
        <v>104</v>
      </c>
      <c r="R17" s="15" t="s">
        <v>137</v>
      </c>
      <c r="S17" s="15"/>
      <c r="T17" s="15">
        <v>342.17</v>
      </c>
      <c r="U17" s="15">
        <v>5.4260000000000002</v>
      </c>
    </row>
    <row r="20" spans="1:29" x14ac:dyDescent="0.2">
      <c r="Q20" s="26"/>
      <c r="R20" s="26"/>
      <c r="S20" s="26"/>
      <c r="T20" s="26"/>
      <c r="U20" s="26"/>
      <c r="V20" s="26"/>
      <c r="W20" s="26"/>
      <c r="X20" s="26"/>
      <c r="Y20" s="26"/>
      <c r="Z20" s="26"/>
      <c r="AA20" s="26"/>
      <c r="AB20" s="26"/>
      <c r="AC20" s="26"/>
    </row>
    <row r="21" spans="1:29" x14ac:dyDescent="0.2">
      <c r="Q21" s="26"/>
      <c r="R21" s="26"/>
      <c r="S21" s="30"/>
      <c r="T21" s="30"/>
      <c r="U21" s="30"/>
      <c r="V21" s="30"/>
      <c r="W21" s="26"/>
      <c r="X21" s="26"/>
      <c r="Y21" s="26"/>
      <c r="Z21" s="26"/>
      <c r="AA21" s="26"/>
      <c r="AB21" s="26"/>
      <c r="AC21" s="26"/>
    </row>
    <row r="22" spans="1:29" x14ac:dyDescent="0.2">
      <c r="Q22" s="26"/>
      <c r="R22" s="30"/>
      <c r="S22" s="31"/>
      <c r="T22" s="31"/>
      <c r="U22" s="31"/>
      <c r="V22" s="31"/>
      <c r="W22" s="26"/>
      <c r="X22" s="26"/>
      <c r="Y22" s="26"/>
      <c r="Z22" s="26"/>
      <c r="AA22" s="26"/>
      <c r="AB22" s="26"/>
      <c r="AC22" s="26"/>
    </row>
    <row r="23" spans="1:29" x14ac:dyDescent="0.2">
      <c r="Q23" s="26"/>
      <c r="R23" s="30"/>
      <c r="S23" s="31"/>
      <c r="T23" s="31"/>
      <c r="U23" s="31"/>
      <c r="V23" s="31"/>
      <c r="W23" s="26"/>
      <c r="X23" s="26"/>
      <c r="Y23" s="26"/>
      <c r="Z23" s="26"/>
      <c r="AA23" s="26"/>
      <c r="AB23" s="26"/>
      <c r="AC23" s="26"/>
    </row>
    <row r="24" spans="1:29" x14ac:dyDescent="0.2">
      <c r="Q24" s="26"/>
      <c r="R24" s="30"/>
      <c r="S24" s="31"/>
      <c r="T24" s="31"/>
      <c r="U24" s="31"/>
      <c r="V24" s="31"/>
      <c r="W24" s="26"/>
      <c r="X24" s="26"/>
      <c r="Y24" s="26"/>
      <c r="Z24" s="26"/>
      <c r="AA24" s="26"/>
      <c r="AB24" s="26"/>
      <c r="AC24" s="26"/>
    </row>
    <row r="25" spans="1:29" x14ac:dyDescent="0.2">
      <c r="Q25" s="26"/>
      <c r="R25" s="30"/>
      <c r="S25" s="31"/>
      <c r="T25" s="31"/>
      <c r="U25" s="31"/>
      <c r="V25" s="31"/>
      <c r="W25" s="26"/>
      <c r="X25" s="26"/>
      <c r="Y25" s="26"/>
      <c r="Z25" s="26"/>
      <c r="AA25" s="26"/>
      <c r="AB25" s="26"/>
      <c r="AC25" s="26"/>
    </row>
    <row r="26" spans="1:29" x14ac:dyDescent="0.2">
      <c r="Q26" s="26"/>
      <c r="R26" s="30"/>
      <c r="S26" s="31"/>
      <c r="T26" s="31"/>
      <c r="U26" s="31"/>
      <c r="V26" s="31"/>
      <c r="W26" s="26"/>
      <c r="X26" s="26"/>
      <c r="Y26" s="26"/>
      <c r="Z26" s="26"/>
      <c r="AA26" s="26"/>
      <c r="AB26" s="26"/>
      <c r="AC26" s="26"/>
    </row>
    <row r="27" spans="1:29" x14ac:dyDescent="0.2">
      <c r="Q27" s="26"/>
      <c r="R27" s="30"/>
      <c r="S27" s="31"/>
      <c r="T27" s="31"/>
      <c r="U27" s="31"/>
      <c r="V27" s="31"/>
      <c r="W27" s="26"/>
      <c r="X27" s="26"/>
      <c r="Y27" s="26"/>
      <c r="Z27" s="26"/>
      <c r="AA27" s="26"/>
      <c r="AB27" s="26"/>
      <c r="AC27" s="26"/>
    </row>
    <row r="28" spans="1:29" x14ac:dyDescent="0.2">
      <c r="Q28" s="26"/>
      <c r="R28" s="30"/>
      <c r="S28" s="31"/>
      <c r="T28" s="31"/>
      <c r="U28" s="31"/>
      <c r="V28" s="31"/>
      <c r="W28" s="26"/>
      <c r="X28" s="26"/>
      <c r="Y28" s="26"/>
      <c r="Z28" s="26"/>
      <c r="AA28" s="26"/>
      <c r="AB28" s="26"/>
      <c r="AC28" s="26"/>
    </row>
    <row r="29" spans="1:29" x14ac:dyDescent="0.2">
      <c r="Q29" s="26"/>
      <c r="R29" s="26"/>
      <c r="S29" s="26"/>
      <c r="T29" s="26"/>
      <c r="U29" s="26"/>
      <c r="V29" s="26"/>
      <c r="W29" s="26"/>
      <c r="X29" s="26"/>
      <c r="Y29" s="26"/>
      <c r="Z29" s="26"/>
      <c r="AA29" s="26"/>
      <c r="AB29" s="26"/>
      <c r="AC29" s="26"/>
    </row>
    <row r="30" spans="1:29" x14ac:dyDescent="0.2">
      <c r="Q30" s="26"/>
      <c r="R30" s="26"/>
      <c r="S30" s="26"/>
      <c r="T30" s="26"/>
      <c r="U30" s="26"/>
      <c r="V30" s="26"/>
      <c r="W30" s="26"/>
      <c r="X30" s="26"/>
      <c r="Y30" s="26"/>
      <c r="Z30" s="26"/>
      <c r="AA30" s="26"/>
      <c r="AB30" s="26"/>
      <c r="AC30" s="26"/>
    </row>
    <row r="31" spans="1:29" x14ac:dyDescent="0.2">
      <c r="Q31" s="26"/>
      <c r="R31" s="26"/>
      <c r="S31" s="30"/>
      <c r="T31" s="30"/>
      <c r="U31" s="30"/>
      <c r="V31" s="30"/>
      <c r="W31" s="26"/>
      <c r="X31" s="26"/>
      <c r="Y31" s="26"/>
      <c r="Z31" s="26"/>
      <c r="AA31" s="26"/>
      <c r="AB31" s="26"/>
      <c r="AC31" s="26"/>
    </row>
    <row r="32" spans="1:29" x14ac:dyDescent="0.2">
      <c r="A32" s="94" t="s">
        <v>91</v>
      </c>
      <c r="B32" s="94"/>
      <c r="C32" s="94"/>
      <c r="D32" s="94"/>
      <c r="E32" s="94"/>
      <c r="F32" s="94"/>
      <c r="G32" s="94"/>
      <c r="H32" s="94" t="s">
        <v>92</v>
      </c>
      <c r="I32" s="94"/>
      <c r="J32" s="94"/>
      <c r="K32" s="94"/>
      <c r="L32" s="94"/>
      <c r="M32" s="94"/>
      <c r="Q32" s="26"/>
      <c r="R32" s="30"/>
      <c r="S32" s="31"/>
      <c r="T32" s="31"/>
      <c r="U32" s="31"/>
      <c r="V32" s="31"/>
      <c r="W32" s="26"/>
      <c r="X32" s="26"/>
      <c r="Y32" s="26"/>
      <c r="Z32" s="26"/>
      <c r="AA32" s="26"/>
      <c r="AB32" s="26"/>
      <c r="AC32" s="26"/>
    </row>
    <row r="33" spans="1:29" x14ac:dyDescent="0.2">
      <c r="A33" s="98" t="s">
        <v>138</v>
      </c>
      <c r="B33" s="98"/>
      <c r="C33" s="98"/>
      <c r="D33" s="98"/>
      <c r="E33" s="98"/>
      <c r="F33" s="98"/>
      <c r="G33" s="98"/>
      <c r="H33" s="98"/>
      <c r="I33" s="98"/>
      <c r="J33" s="98"/>
      <c r="K33" s="98"/>
      <c r="L33" s="98"/>
      <c r="M33" s="98"/>
      <c r="Q33" s="26"/>
      <c r="R33" s="30"/>
      <c r="S33" s="31"/>
      <c r="T33" s="31"/>
      <c r="U33" s="31"/>
      <c r="V33" s="31"/>
      <c r="W33" s="26"/>
      <c r="X33" s="26"/>
      <c r="Y33" s="26"/>
      <c r="Z33" s="26"/>
      <c r="AA33" s="26"/>
      <c r="AB33" s="26"/>
      <c r="AC33" s="26"/>
    </row>
    <row r="34" spans="1:29" x14ac:dyDescent="0.2">
      <c r="A34" s="98"/>
      <c r="B34" s="98"/>
      <c r="C34" s="98"/>
      <c r="D34" s="98"/>
      <c r="E34" s="98"/>
      <c r="F34" s="98"/>
      <c r="G34" s="98"/>
      <c r="H34" s="98"/>
      <c r="I34" s="98"/>
      <c r="J34" s="98"/>
      <c r="K34" s="98"/>
      <c r="L34" s="98"/>
      <c r="M34" s="98"/>
      <c r="Q34" s="26"/>
      <c r="R34" s="30"/>
      <c r="S34" s="31"/>
      <c r="T34" s="31"/>
      <c r="U34" s="31"/>
      <c r="V34" s="31"/>
      <c r="W34" s="26"/>
      <c r="X34" s="26"/>
      <c r="Y34" s="26"/>
      <c r="Z34" s="26"/>
      <c r="AA34" s="26"/>
      <c r="AB34" s="26"/>
      <c r="AC34" s="26"/>
    </row>
    <row r="35" spans="1:29" x14ac:dyDescent="0.2">
      <c r="Q35" s="26"/>
      <c r="R35" s="30"/>
      <c r="S35" s="31"/>
      <c r="T35" s="31"/>
      <c r="U35" s="31"/>
      <c r="V35" s="31"/>
      <c r="W35" s="26"/>
      <c r="X35" s="26"/>
      <c r="Y35" s="26"/>
      <c r="Z35" s="26"/>
      <c r="AA35" s="26"/>
      <c r="AB35" s="26"/>
      <c r="AC35" s="26"/>
    </row>
    <row r="36" spans="1:29" x14ac:dyDescent="0.2">
      <c r="Q36" s="26"/>
      <c r="R36" s="30"/>
      <c r="S36" s="31"/>
      <c r="T36" s="31"/>
      <c r="U36" s="31"/>
      <c r="V36" s="31"/>
      <c r="W36" s="26"/>
      <c r="X36" s="26"/>
      <c r="Y36" s="26"/>
      <c r="Z36" s="26"/>
      <c r="AA36" s="26"/>
      <c r="AB36" s="26"/>
      <c r="AC36" s="26"/>
    </row>
    <row r="37" spans="1:29" x14ac:dyDescent="0.2">
      <c r="Q37" s="26"/>
      <c r="R37" s="30"/>
      <c r="S37" s="31"/>
      <c r="T37" s="31"/>
      <c r="U37" s="31"/>
      <c r="V37" s="31"/>
      <c r="W37" s="26"/>
      <c r="X37" s="26"/>
      <c r="Y37" s="26"/>
      <c r="Z37" s="26"/>
      <c r="AA37" s="26"/>
      <c r="AB37" s="26"/>
      <c r="AC37" s="26"/>
    </row>
    <row r="38" spans="1:29" x14ac:dyDescent="0.2">
      <c r="Q38" s="26"/>
      <c r="R38" s="30"/>
      <c r="S38" s="31"/>
      <c r="T38" s="31"/>
      <c r="U38" s="31"/>
      <c r="V38" s="31"/>
      <c r="W38" s="26"/>
      <c r="X38" s="26"/>
      <c r="Y38" s="26"/>
      <c r="Z38" s="26"/>
      <c r="AA38" s="26"/>
      <c r="AB38" s="26"/>
      <c r="AC38" s="26"/>
    </row>
    <row r="39" spans="1:29" x14ac:dyDescent="0.2">
      <c r="Q39" s="26"/>
      <c r="R39" s="26"/>
      <c r="S39" s="26"/>
      <c r="T39" s="26"/>
      <c r="U39" s="26"/>
      <c r="V39" s="26"/>
      <c r="W39" s="26"/>
      <c r="X39" s="26"/>
      <c r="Y39" s="26"/>
      <c r="Z39" s="26"/>
      <c r="AA39" s="26"/>
      <c r="AB39" s="26"/>
      <c r="AC39" s="26"/>
    </row>
  </sheetData>
  <mergeCells count="6">
    <mergeCell ref="A33:M34"/>
    <mergeCell ref="Q4:U4"/>
    <mergeCell ref="A16:G16"/>
    <mergeCell ref="H16:M16"/>
    <mergeCell ref="A32:G32"/>
    <mergeCell ref="H32:M32"/>
  </mergeCells>
  <pageMargins left="0.7" right="0.7" top="0.75" bottom="0.75" header="0.3" footer="0.3"/>
  <drawing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8BABA8-7780-4B44-B1BE-3213608174BD}">
  <dimension ref="B1:AE73"/>
  <sheetViews>
    <sheetView topLeftCell="K1" zoomScale="90" zoomScaleNormal="90" workbookViewId="0">
      <selection activeCell="J12" sqref="J12"/>
    </sheetView>
  </sheetViews>
  <sheetFormatPr baseColWidth="10" defaultColWidth="10.83203125" defaultRowHeight="13" x14ac:dyDescent="0.15"/>
  <cols>
    <col min="1" max="1" width="8.1640625" style="51" customWidth="1"/>
    <col min="2" max="2" width="14.33203125" style="36" bestFit="1" customWidth="1"/>
    <col min="3" max="3" width="10.83203125" style="36"/>
    <col min="4" max="4" width="10.6640625" style="36" bestFit="1" customWidth="1"/>
    <col min="5" max="6" width="10.83203125" style="36"/>
    <col min="7" max="7" width="10.1640625" style="36" customWidth="1"/>
    <col min="8" max="8" width="10" style="36" bestFit="1" customWidth="1"/>
    <col min="9" max="11" width="10.83203125" style="51" customWidth="1"/>
    <col min="12" max="28" width="10.83203125" style="51"/>
    <col min="29" max="29" width="0" style="51" hidden="1" customWidth="1"/>
    <col min="30" max="30" width="3.6640625" style="51" hidden="1" customWidth="1"/>
    <col min="31" max="31" width="13.83203125" style="51" hidden="1" customWidth="1"/>
    <col min="32" max="32" width="0" style="51" hidden="1" customWidth="1"/>
    <col min="33" max="16384" width="10.83203125" style="51"/>
  </cols>
  <sheetData>
    <row r="1" spans="2:31" x14ac:dyDescent="0.15">
      <c r="B1" s="51"/>
      <c r="C1" s="51"/>
      <c r="D1" s="52"/>
      <c r="E1" s="52"/>
      <c r="F1" s="51"/>
      <c r="G1" s="51"/>
      <c r="H1" s="51"/>
    </row>
    <row r="2" spans="2:31" x14ac:dyDescent="0.15">
      <c r="B2" s="102" t="s">
        <v>209</v>
      </c>
      <c r="C2" s="102"/>
      <c r="D2" s="102"/>
      <c r="E2" s="102"/>
      <c r="F2" s="102"/>
      <c r="G2" s="102"/>
      <c r="H2" s="102"/>
      <c r="T2" s="36"/>
      <c r="U2" s="50" t="s">
        <v>139</v>
      </c>
      <c r="V2" s="50" t="s">
        <v>140</v>
      </c>
      <c r="W2" s="50" t="s">
        <v>141</v>
      </c>
      <c r="X2" s="50" t="s">
        <v>142</v>
      </c>
      <c r="Y2" s="50" t="s">
        <v>16</v>
      </c>
      <c r="Z2" s="50" t="s">
        <v>143</v>
      </c>
    </row>
    <row r="3" spans="2:31" ht="14" x14ac:dyDescent="0.15">
      <c r="B3" s="66"/>
      <c r="C3" s="66" t="s">
        <v>139</v>
      </c>
      <c r="D3" s="67" t="s">
        <v>140</v>
      </c>
      <c r="E3" s="67" t="s">
        <v>141</v>
      </c>
      <c r="F3" s="66" t="s">
        <v>142</v>
      </c>
      <c r="G3" s="66" t="s">
        <v>16</v>
      </c>
      <c r="H3" s="66" t="s">
        <v>143</v>
      </c>
      <c r="O3" s="55"/>
      <c r="P3" s="55"/>
      <c r="Q3" s="55"/>
      <c r="R3" s="55"/>
      <c r="T3" s="68" t="s">
        <v>3</v>
      </c>
      <c r="U3" s="38">
        <v>74.5</v>
      </c>
      <c r="V3" s="38">
        <v>3.9</v>
      </c>
      <c r="W3" s="38">
        <v>0.08</v>
      </c>
      <c r="X3" s="38">
        <v>21.5</v>
      </c>
      <c r="Y3" s="37">
        <f>(V3*$AE$4)/(U3*$AE$5)</f>
        <v>0.62387259722700195</v>
      </c>
      <c r="Z3" s="37">
        <f>(X3*$AE$4)/(U3*$AE$7)</f>
        <v>0.21665489999165213</v>
      </c>
      <c r="AD3" s="60" t="s">
        <v>144</v>
      </c>
      <c r="AE3" s="61" t="s">
        <v>145</v>
      </c>
    </row>
    <row r="4" spans="2:31" ht="14" x14ac:dyDescent="0.15">
      <c r="B4" s="36" t="s">
        <v>3</v>
      </c>
      <c r="C4" s="40">
        <f>ABS(U4-U3)/U3*100</f>
        <v>3.1047569304348408</v>
      </c>
      <c r="D4" s="40">
        <f t="shared" ref="D4:H4" si="0">ABS(V4-V3)/V3*100</f>
        <v>2.5948810284110833</v>
      </c>
      <c r="E4" s="40">
        <f t="shared" si="0"/>
        <v>12.533760128038418</v>
      </c>
      <c r="F4" s="40">
        <f t="shared" si="0"/>
        <v>11.136131537135538</v>
      </c>
      <c r="G4" s="40">
        <f t="shared" si="0"/>
        <v>0.49452219005547599</v>
      </c>
      <c r="H4" s="40">
        <f t="shared" si="0"/>
        <v>13.812057650432905</v>
      </c>
      <c r="O4" s="55"/>
      <c r="P4" s="55"/>
      <c r="Q4" s="55"/>
      <c r="R4" s="55"/>
      <c r="T4" s="69" t="s">
        <v>146</v>
      </c>
      <c r="U4" s="39">
        <f>76.79*100/99.97</f>
        <v>76.813043913173956</v>
      </c>
      <c r="V4" s="39">
        <f>4*100/99.97</f>
        <v>4.0012003601080322</v>
      </c>
      <c r="W4" s="39">
        <f>0.09*100/99.97</f>
        <v>9.0027008102430736E-2</v>
      </c>
      <c r="X4" s="39">
        <f>19.1*100/99.97</f>
        <v>19.105731719515859</v>
      </c>
      <c r="Y4" s="37">
        <f>(V4*$AE$4)/(U4*$AE$5)</f>
        <v>0.620787408796039</v>
      </c>
      <c r="Z4" s="37">
        <f t="shared" ref="Z4:Z10" si="1">(X4*$AE$4)/(U4*$AE$7)</f>
        <v>0.18673040030231738</v>
      </c>
      <c r="AD4" s="54" t="s">
        <v>139</v>
      </c>
      <c r="AE4" s="51">
        <v>12.010999999999999</v>
      </c>
    </row>
    <row r="5" spans="2:31" x14ac:dyDescent="0.15">
      <c r="B5" s="36" t="s">
        <v>4</v>
      </c>
      <c r="C5" s="40">
        <f>ABS(U6-U5)/U5*100</f>
        <v>0.15950920245398215</v>
      </c>
      <c r="D5" s="40">
        <f t="shared" ref="D5:H5" si="2">ABS(V6-V5)/V5*100</f>
        <v>2.8571428571428599</v>
      </c>
      <c r="E5" s="40">
        <f t="shared" si="2"/>
        <v>8.1818181818181763</v>
      </c>
      <c r="F5" s="40">
        <f t="shared" si="2"/>
        <v>1.3333333333333286</v>
      </c>
      <c r="G5" s="40">
        <f t="shared" si="2"/>
        <v>3.0118478850562664</v>
      </c>
      <c r="H5" s="40">
        <f t="shared" si="2"/>
        <v>1.4904651067826282</v>
      </c>
      <c r="O5" s="55"/>
      <c r="P5" s="55"/>
      <c r="Q5" s="55"/>
      <c r="R5" s="55"/>
      <c r="T5" s="68" t="s">
        <v>4</v>
      </c>
      <c r="U5" s="38">
        <v>81.5</v>
      </c>
      <c r="V5" s="38">
        <v>3.5</v>
      </c>
      <c r="W5" s="38">
        <v>0.11</v>
      </c>
      <c r="X5" s="38">
        <v>15</v>
      </c>
      <c r="Y5" s="37">
        <f t="shared" ref="Y5:Y9" si="3">(V5*$AE$4)/(U5*$AE$5)</f>
        <v>0.51179732492351981</v>
      </c>
      <c r="Z5" s="37">
        <f t="shared" si="1"/>
        <v>0.13817197930698888</v>
      </c>
      <c r="AD5" s="62" t="s">
        <v>140</v>
      </c>
      <c r="AE5" s="51">
        <v>1.0078400000000001</v>
      </c>
    </row>
    <row r="6" spans="2:31" ht="14" x14ac:dyDescent="0.15">
      <c r="B6" s="36" t="s">
        <v>5</v>
      </c>
      <c r="C6" s="40">
        <f>ABS(U8-U7)/U7*100</f>
        <v>1.8451025056947499</v>
      </c>
      <c r="D6" s="40">
        <f t="shared" ref="D6:H6" si="4">ABS(V8-V7)/V7*100</f>
        <v>0</v>
      </c>
      <c r="E6" s="40">
        <f t="shared" si="4"/>
        <v>0</v>
      </c>
      <c r="F6" s="40">
        <f>ABS(X8-X7)/X7*100</f>
        <v>17.204301075268813</v>
      </c>
      <c r="G6" s="40">
        <f t="shared" si="4"/>
        <v>1.8797864933859332</v>
      </c>
      <c r="H6" s="40">
        <f t="shared" si="4"/>
        <v>19.407491696549076</v>
      </c>
      <c r="O6" s="55"/>
      <c r="P6" s="55"/>
      <c r="Q6" s="55"/>
      <c r="R6" s="55"/>
      <c r="T6" s="69" t="s">
        <v>147</v>
      </c>
      <c r="U6" s="39">
        <v>81.63</v>
      </c>
      <c r="V6" s="39">
        <v>3.4</v>
      </c>
      <c r="W6" s="39">
        <v>0.11899999999999999</v>
      </c>
      <c r="X6" s="39">
        <v>14.8</v>
      </c>
      <c r="Y6" s="37">
        <f t="shared" si="3"/>
        <v>0.49638276801703624</v>
      </c>
      <c r="Z6" s="37">
        <f t="shared" si="1"/>
        <v>0.1361125741680673</v>
      </c>
      <c r="AD6" s="62" t="s">
        <v>148</v>
      </c>
      <c r="AE6" s="51">
        <v>14.0067</v>
      </c>
    </row>
    <row r="7" spans="2:31" x14ac:dyDescent="0.15">
      <c r="B7" s="36" t="s">
        <v>6</v>
      </c>
      <c r="C7" s="40">
        <f>ABS(U10-U9)/U9*100</f>
        <v>1.2971175166297135</v>
      </c>
      <c r="D7" s="40">
        <f t="shared" ref="D7:H7" si="5">ABS(V10-V9)/V9*100</f>
        <v>0</v>
      </c>
      <c r="E7" s="40">
        <f t="shared" si="5"/>
        <v>2.7777777777777803</v>
      </c>
      <c r="F7" s="40">
        <f t="shared" si="5"/>
        <v>14.666666666666661</v>
      </c>
      <c r="G7" s="40">
        <f t="shared" si="5"/>
        <v>1.3141637650230253</v>
      </c>
      <c r="H7" s="40">
        <f t="shared" si="5"/>
        <v>16.173574450559727</v>
      </c>
      <c r="T7" s="68" t="s">
        <v>5</v>
      </c>
      <c r="U7" s="41">
        <v>87.8</v>
      </c>
      <c r="V7" s="41">
        <v>2.7</v>
      </c>
      <c r="W7" s="41">
        <v>0.24</v>
      </c>
      <c r="X7" s="41">
        <v>9.3000000000000007</v>
      </c>
      <c r="Y7" s="37">
        <f t="shared" si="3"/>
        <v>0.3664855234279874</v>
      </c>
      <c r="Z7" s="37">
        <f t="shared" si="1"/>
        <v>7.9519705175195327E-2</v>
      </c>
      <c r="AD7" s="62" t="s">
        <v>142</v>
      </c>
      <c r="AE7" s="51">
        <v>15.999000000000001</v>
      </c>
    </row>
    <row r="8" spans="2:31" ht="14" x14ac:dyDescent="0.15">
      <c r="B8" s="75" t="s">
        <v>149</v>
      </c>
      <c r="C8" s="74">
        <f>AVERAGE(C4:C7)</f>
        <v>1.6016215388033215</v>
      </c>
      <c r="D8" s="74">
        <f t="shared" ref="D8:H8" si="6">AVERAGE(D4:D7)</f>
        <v>1.3630059713884859</v>
      </c>
      <c r="E8" s="74">
        <f t="shared" si="6"/>
        <v>5.8733390219085937</v>
      </c>
      <c r="F8" s="74">
        <f t="shared" si="6"/>
        <v>11.085108153101086</v>
      </c>
      <c r="G8" s="74">
        <f t="shared" si="6"/>
        <v>1.6750800833801751</v>
      </c>
      <c r="H8" s="74">
        <f t="shared" si="6"/>
        <v>12.720897226081084</v>
      </c>
      <c r="T8" s="69" t="s">
        <v>150</v>
      </c>
      <c r="U8" s="39">
        <v>86.18</v>
      </c>
      <c r="V8" s="39">
        <v>2.7</v>
      </c>
      <c r="W8" s="39">
        <v>0.24</v>
      </c>
      <c r="X8" s="39">
        <v>10.9</v>
      </c>
      <c r="Y8" s="37">
        <f t="shared" si="3"/>
        <v>0.37337466879760145</v>
      </c>
      <c r="Z8" s="37">
        <f t="shared" si="1"/>
        <v>9.4952485354191665E-2</v>
      </c>
    </row>
    <row r="9" spans="2:31" x14ac:dyDescent="0.15">
      <c r="B9" s="68"/>
      <c r="C9" s="68" t="s">
        <v>42</v>
      </c>
      <c r="D9" s="68" t="s">
        <v>151</v>
      </c>
      <c r="E9" s="68" t="s">
        <v>152</v>
      </c>
      <c r="F9" s="68" t="s">
        <v>153</v>
      </c>
      <c r="G9" s="68" t="s">
        <v>154</v>
      </c>
      <c r="H9" s="68" t="s">
        <v>155</v>
      </c>
      <c r="T9" s="68" t="s">
        <v>6</v>
      </c>
      <c r="U9" s="38">
        <v>90.2</v>
      </c>
      <c r="V9" s="38">
        <v>2</v>
      </c>
      <c r="W9" s="38">
        <v>0.36</v>
      </c>
      <c r="X9" s="38">
        <v>7.5</v>
      </c>
      <c r="Y9" s="37">
        <f t="shared" si="3"/>
        <v>0.26424758936501019</v>
      </c>
      <c r="Z9" s="37">
        <f t="shared" si="1"/>
        <v>6.2422485108201732E-2</v>
      </c>
    </row>
    <row r="10" spans="2:31" ht="14" x14ac:dyDescent="0.15">
      <c r="B10" s="36" t="s">
        <v>3</v>
      </c>
      <c r="C10" s="40">
        <f>ABS(U22-U23)/U22*100</f>
        <v>0.53697827678790566</v>
      </c>
      <c r="D10" s="40">
        <f t="shared" ref="D10:H10" si="7">ABS(V22-V23)/V22*100</f>
        <v>3.734439834024883</v>
      </c>
      <c r="E10" s="40">
        <f t="shared" si="7"/>
        <v>3.734439834024883</v>
      </c>
      <c r="F10" s="40">
        <f t="shared" si="7"/>
        <v>3.734439834024883</v>
      </c>
      <c r="G10" s="40">
        <f t="shared" si="7"/>
        <v>1.1471808640468595</v>
      </c>
      <c r="H10" s="40">
        <f t="shared" si="7"/>
        <v>1.452282157676356</v>
      </c>
      <c r="T10" s="69" t="s">
        <v>156</v>
      </c>
      <c r="U10" s="39">
        <v>89.03</v>
      </c>
      <c r="V10" s="39">
        <v>2</v>
      </c>
      <c r="W10" s="39">
        <v>0.37</v>
      </c>
      <c r="X10" s="39">
        <v>8.6</v>
      </c>
      <c r="Y10" s="37">
        <f>(V10*$AE$4)/(U10*$AE$5)</f>
        <v>0.267720235434392</v>
      </c>
      <c r="Z10" s="37">
        <f t="shared" si="1"/>
        <v>7.2518432211066297E-2</v>
      </c>
    </row>
    <row r="11" spans="2:31" x14ac:dyDescent="0.15">
      <c r="B11" s="36" t="s">
        <v>4</v>
      </c>
      <c r="C11" s="40">
        <f>ABS(U24-U25)/U24*100</f>
        <v>0.73532213205317121</v>
      </c>
      <c r="D11" s="40">
        <f t="shared" ref="D11:H11" si="8">ABS(V24-V25)/V24*100</f>
        <v>6.3545150501672216</v>
      </c>
      <c r="E11" s="40">
        <f>ABS(W24-W25)/W24*100</f>
        <v>6.7599067599067499</v>
      </c>
      <c r="F11" s="40">
        <f t="shared" si="8"/>
        <v>7.4421513445903713</v>
      </c>
      <c r="G11" s="40">
        <f t="shared" si="8"/>
        <v>2.5641025641025683</v>
      </c>
      <c r="H11" s="40">
        <f t="shared" si="8"/>
        <v>8.0099841161787939</v>
      </c>
      <c r="T11" s="103" t="s">
        <v>157</v>
      </c>
      <c r="U11" s="103"/>
      <c r="V11" s="103"/>
      <c r="W11" s="103"/>
      <c r="X11" s="103"/>
    </row>
    <row r="12" spans="2:31" x14ac:dyDescent="0.15">
      <c r="B12" s="36" t="s">
        <v>5</v>
      </c>
      <c r="C12" s="40">
        <f>ABS(U26-U27)/U26*100</f>
        <v>0.30673329045663217</v>
      </c>
      <c r="D12" s="40">
        <f t="shared" ref="D12:H12" si="9">ABS(V26-V27)/V26*100</f>
        <v>8.7221095334685579</v>
      </c>
      <c r="E12" s="40">
        <f t="shared" si="9"/>
        <v>8.7221095334685472</v>
      </c>
      <c r="F12" s="40">
        <f t="shared" si="9"/>
        <v>8.7221095334685597</v>
      </c>
      <c r="G12" s="40">
        <v>0</v>
      </c>
      <c r="H12" s="40">
        <f t="shared" si="9"/>
        <v>10.113010721530001</v>
      </c>
      <c r="T12" s="68" t="s">
        <v>3</v>
      </c>
      <c r="U12" s="40">
        <v>0.28000000000000003</v>
      </c>
      <c r="V12" s="40">
        <v>0.02</v>
      </c>
      <c r="W12" s="40">
        <v>0.01</v>
      </c>
      <c r="X12" s="40">
        <v>0.18</v>
      </c>
    </row>
    <row r="13" spans="2:31" x14ac:dyDescent="0.15">
      <c r="B13" s="36" t="s">
        <v>6</v>
      </c>
      <c r="C13" s="40">
        <f>ABS(U28-U29)/U28*100</f>
        <v>0.15206334224739765</v>
      </c>
      <c r="D13" s="40">
        <f t="shared" ref="D13:H13" si="10">ABS(V28-V29)/V28*100</f>
        <v>13.087934560327197</v>
      </c>
      <c r="E13" s="40">
        <f t="shared" si="10"/>
        <v>13.087934560327197</v>
      </c>
      <c r="F13" s="40">
        <f t="shared" si="10"/>
        <v>12.065439672801634</v>
      </c>
      <c r="G13" s="40">
        <v>0</v>
      </c>
      <c r="H13" s="40">
        <f t="shared" si="10"/>
        <v>7.7552304546169664</v>
      </c>
      <c r="T13" s="69"/>
      <c r="U13" s="36"/>
      <c r="V13" s="36"/>
      <c r="W13" s="36"/>
      <c r="X13" s="36"/>
    </row>
    <row r="14" spans="2:31" x14ac:dyDescent="0.15">
      <c r="B14" s="75" t="s">
        <v>149</v>
      </c>
      <c r="C14" s="74">
        <f t="shared" ref="C14:H14" si="11">AVERAGE(C10:C13)</f>
        <v>0.4327742603862767</v>
      </c>
      <c r="D14" s="74">
        <f t="shared" si="11"/>
        <v>7.9747497444969646</v>
      </c>
      <c r="E14" s="74">
        <f t="shared" si="11"/>
        <v>8.0760976719318442</v>
      </c>
      <c r="F14" s="74">
        <f t="shared" si="11"/>
        <v>7.9910350962213625</v>
      </c>
      <c r="G14" s="74">
        <f t="shared" si="11"/>
        <v>0.92782085703735695</v>
      </c>
      <c r="H14" s="74">
        <f t="shared" si="11"/>
        <v>6.83262686250053</v>
      </c>
      <c r="I14" s="57"/>
      <c r="J14" s="57"/>
      <c r="K14" s="57"/>
      <c r="L14" s="57"/>
      <c r="T14" s="68" t="s">
        <v>4</v>
      </c>
      <c r="U14" s="40">
        <v>0.17</v>
      </c>
      <c r="V14" s="40">
        <v>0.06</v>
      </c>
      <c r="W14" s="40">
        <v>0.02</v>
      </c>
      <c r="X14" s="40">
        <v>0.13</v>
      </c>
      <c r="Y14" s="63"/>
      <c r="Z14" s="63"/>
    </row>
    <row r="15" spans="2:31" x14ac:dyDescent="0.15">
      <c r="B15" s="53"/>
      <c r="C15" s="53"/>
      <c r="D15" s="53"/>
      <c r="E15" s="53"/>
      <c r="F15" s="53"/>
      <c r="G15" s="53"/>
      <c r="H15" s="53"/>
      <c r="T15" s="70"/>
      <c r="U15" s="36"/>
      <c r="V15" s="36"/>
      <c r="W15" s="36"/>
      <c r="X15" s="36"/>
      <c r="Y15" s="64"/>
      <c r="Z15" s="64"/>
    </row>
    <row r="16" spans="2:31" x14ac:dyDescent="0.15">
      <c r="B16" s="104" t="s">
        <v>204</v>
      </c>
      <c r="C16" s="104"/>
      <c r="D16" s="104"/>
      <c r="E16" s="104"/>
      <c r="F16" s="104"/>
      <c r="G16" s="104"/>
      <c r="H16" s="104"/>
      <c r="I16" s="104"/>
      <c r="J16" s="104"/>
      <c r="K16" s="60"/>
      <c r="T16" s="68" t="s">
        <v>5</v>
      </c>
      <c r="U16" s="40">
        <v>0.37</v>
      </c>
      <c r="V16" s="40">
        <v>0.02</v>
      </c>
      <c r="W16" s="40">
        <v>0.01</v>
      </c>
      <c r="X16" s="40">
        <v>0.4</v>
      </c>
      <c r="Y16" s="64"/>
      <c r="Z16" s="64"/>
    </row>
    <row r="17" spans="2:26" ht="15" x14ac:dyDescent="0.15">
      <c r="B17" s="66"/>
      <c r="C17" s="66" t="s">
        <v>158</v>
      </c>
      <c r="D17" s="66" t="s">
        <v>197</v>
      </c>
      <c r="E17" s="66" t="s">
        <v>198</v>
      </c>
      <c r="F17" s="66" t="s">
        <v>199</v>
      </c>
      <c r="G17" s="66" t="s">
        <v>199</v>
      </c>
      <c r="H17" s="66" t="s">
        <v>199</v>
      </c>
      <c r="I17" s="66" t="s">
        <v>199</v>
      </c>
      <c r="J17" s="66" t="s">
        <v>199</v>
      </c>
      <c r="K17" s="54"/>
      <c r="T17" s="70"/>
      <c r="U17" s="36"/>
      <c r="V17" s="36"/>
      <c r="W17" s="36"/>
      <c r="X17" s="36"/>
      <c r="Y17" s="63"/>
      <c r="Z17" s="63"/>
    </row>
    <row r="18" spans="2:26" x14ac:dyDescent="0.15">
      <c r="B18" s="36" t="s">
        <v>3</v>
      </c>
      <c r="C18" s="42">
        <f>6910+4333+7+1289</f>
        <v>12539</v>
      </c>
      <c r="D18" s="79">
        <v>108084</v>
      </c>
      <c r="E18" s="36">
        <f>(D18/(6.0221367*10^23))</f>
        <v>1.7947782553657409E-19</v>
      </c>
      <c r="F18" s="40">
        <v>1695.2519609999999</v>
      </c>
      <c r="G18" s="40">
        <f>27623.3/(1*10^20)/E18</f>
        <v>1539.0926381805818</v>
      </c>
      <c r="H18" s="80">
        <v>324</v>
      </c>
      <c r="I18" s="40">
        <v>264</v>
      </c>
      <c r="J18" s="40" t="s">
        <v>21</v>
      </c>
      <c r="K18" s="86"/>
      <c r="T18" s="68" t="s">
        <v>6</v>
      </c>
      <c r="U18" s="40">
        <v>0.11</v>
      </c>
      <c r="V18" s="40">
        <v>0.02</v>
      </c>
      <c r="W18" s="40">
        <v>0.01</v>
      </c>
      <c r="X18" s="40">
        <v>0.12</v>
      </c>
    </row>
    <row r="19" spans="2:26" x14ac:dyDescent="0.15">
      <c r="B19" s="36" t="s">
        <v>4</v>
      </c>
      <c r="C19" s="42">
        <f>7215+3593+9+985</f>
        <v>11802</v>
      </c>
      <c r="D19" s="80">
        <v>104160</v>
      </c>
      <c r="E19" s="42">
        <f>(D19/(6.0221367*10^23))</f>
        <v>1.7296186584406163E-19</v>
      </c>
      <c r="F19" s="40">
        <v>1764.6319820000001</v>
      </c>
      <c r="G19" s="40">
        <f>(20909/(1*10^20))/E19</f>
        <v>1208.8791883669355</v>
      </c>
      <c r="H19" s="80">
        <v>511</v>
      </c>
      <c r="I19" s="40">
        <v>383</v>
      </c>
      <c r="J19" s="40">
        <v>430</v>
      </c>
      <c r="K19" s="86"/>
      <c r="T19" s="69"/>
      <c r="U19" s="36"/>
      <c r="V19" s="36"/>
      <c r="W19" s="36"/>
      <c r="X19" s="36"/>
    </row>
    <row r="20" spans="2:26" x14ac:dyDescent="0.15">
      <c r="B20" s="36" t="s">
        <v>5</v>
      </c>
      <c r="C20" s="42">
        <f>7509+2825+18+710</f>
        <v>11062</v>
      </c>
      <c r="D20" s="80">
        <v>106166</v>
      </c>
      <c r="E20" s="42">
        <f>(D20/(6.0221367*10^23))</f>
        <v>1.7629290945853157E-19</v>
      </c>
      <c r="F20" s="40">
        <v>1695.6487930000001</v>
      </c>
      <c r="G20" s="40">
        <f>(21131.3/(1*10^20))/E20</f>
        <v>1198.6471869403574</v>
      </c>
      <c r="H20" s="80">
        <v>432</v>
      </c>
      <c r="I20" s="40">
        <v>485</v>
      </c>
      <c r="J20" s="40">
        <v>477</v>
      </c>
      <c r="K20" s="86"/>
    </row>
    <row r="21" spans="2:26" x14ac:dyDescent="0.15">
      <c r="B21" s="36" t="s">
        <v>6</v>
      </c>
      <c r="C21" s="42">
        <f>7884+2138+28+570</f>
        <v>10620</v>
      </c>
      <c r="D21" s="80">
        <v>106361</v>
      </c>
      <c r="E21" s="42">
        <f>(D21/(6.0221367*10^23))</f>
        <v>1.7661671479493317E-19</v>
      </c>
      <c r="F21" s="40">
        <v>1691.3645300000001</v>
      </c>
      <c r="G21" s="40">
        <f>(21895.2/(1*10^20))/E21</f>
        <v>1239.7014645766774</v>
      </c>
      <c r="H21" s="80">
        <v>526</v>
      </c>
      <c r="I21" s="40">
        <v>576</v>
      </c>
      <c r="J21" s="40">
        <v>528</v>
      </c>
      <c r="K21" s="86"/>
      <c r="T21" s="36"/>
      <c r="U21" s="50" t="s">
        <v>42</v>
      </c>
      <c r="V21" s="50" t="s">
        <v>37</v>
      </c>
      <c r="W21" s="50" t="s">
        <v>159</v>
      </c>
      <c r="X21" s="50" t="s">
        <v>40</v>
      </c>
      <c r="Y21" s="50" t="s">
        <v>43</v>
      </c>
      <c r="Z21" s="50" t="s">
        <v>41</v>
      </c>
    </row>
    <row r="22" spans="2:26" ht="32" x14ac:dyDescent="0.25">
      <c r="B22" s="51"/>
      <c r="C22" s="51"/>
      <c r="D22" s="59"/>
      <c r="F22" s="84" t="s">
        <v>203</v>
      </c>
      <c r="G22" s="84" t="s">
        <v>202</v>
      </c>
      <c r="H22" s="84" t="s">
        <v>200</v>
      </c>
      <c r="I22" s="61" t="s">
        <v>205</v>
      </c>
      <c r="J22" s="61" t="s">
        <v>206</v>
      </c>
      <c r="K22" s="61"/>
      <c r="T22" s="71" t="s">
        <v>3</v>
      </c>
      <c r="U22" s="44">
        <v>51</v>
      </c>
      <c r="V22" s="44">
        <v>3</v>
      </c>
      <c r="W22" s="44">
        <v>5</v>
      </c>
      <c r="X22" s="44">
        <v>10</v>
      </c>
      <c r="Y22" s="44">
        <v>17</v>
      </c>
      <c r="Z22" s="44">
        <v>14</v>
      </c>
    </row>
    <row r="23" spans="2:26" ht="14" x14ac:dyDescent="0.15">
      <c r="B23" s="51"/>
      <c r="C23" s="51"/>
      <c r="D23" s="51"/>
      <c r="E23" s="51"/>
      <c r="F23" s="86"/>
      <c r="G23" s="85"/>
      <c r="H23" s="51"/>
      <c r="T23" s="72" t="s">
        <v>146</v>
      </c>
      <c r="U23" s="45">
        <f>48.9*100/96.4</f>
        <v>50.726141078838168</v>
      </c>
      <c r="V23" s="45">
        <f>3*100/96.4</f>
        <v>3.1120331950207465</v>
      </c>
      <c r="W23" s="45">
        <f>5*100/96.4</f>
        <v>5.1867219917012441</v>
      </c>
      <c r="X23" s="45">
        <f>10*100/96.4</f>
        <v>10.373443983402488</v>
      </c>
      <c r="Y23" s="45">
        <f>16.2*100/96.4</f>
        <v>16.804979253112034</v>
      </c>
      <c r="Z23" s="45">
        <f>13.3*100/96.4</f>
        <v>13.79668049792531</v>
      </c>
    </row>
    <row r="24" spans="2:26" x14ac:dyDescent="0.15">
      <c r="B24" s="51"/>
      <c r="C24" s="51"/>
      <c r="D24" s="51"/>
      <c r="E24" s="51"/>
      <c r="F24" s="51"/>
      <c r="G24" s="51"/>
      <c r="H24" s="51"/>
      <c r="M24" s="56"/>
      <c r="T24" s="71" t="s">
        <v>4</v>
      </c>
      <c r="U24" s="44">
        <v>67.3</v>
      </c>
      <c r="V24" s="44">
        <v>2.2999999999999998</v>
      </c>
      <c r="W24" s="44">
        <v>3.3</v>
      </c>
      <c r="X24" s="44">
        <v>12.3</v>
      </c>
      <c r="Y24" s="46">
        <v>3.3</v>
      </c>
      <c r="Z24" s="46">
        <v>11.3</v>
      </c>
    </row>
    <row r="25" spans="2:26" ht="14" x14ac:dyDescent="0.15">
      <c r="B25" s="51"/>
      <c r="C25" s="51"/>
      <c r="D25" s="51"/>
      <c r="E25" s="51"/>
      <c r="F25" s="51"/>
      <c r="G25" s="51"/>
      <c r="H25" s="51"/>
      <c r="M25" s="56"/>
      <c r="T25" s="72" t="s">
        <v>147</v>
      </c>
      <c r="U25" s="45">
        <f>66.1*100/97.5</f>
        <v>67.794871794871781</v>
      </c>
      <c r="V25" s="45">
        <f>2.1*100/97.5</f>
        <v>2.1538461538461537</v>
      </c>
      <c r="W25" s="45">
        <f>3*100/97.5</f>
        <v>3.0769230769230771</v>
      </c>
      <c r="X25" s="45">
        <f>11.1*100/97.5</f>
        <v>11.384615384615385</v>
      </c>
      <c r="Y25" s="45">
        <f>3.3*100/97.5</f>
        <v>3.3846153846153846</v>
      </c>
      <c r="Z25" s="45">
        <f>11.9*100/97.5</f>
        <v>12.205128205128204</v>
      </c>
    </row>
    <row r="26" spans="2:26" x14ac:dyDescent="0.15">
      <c r="B26" s="51"/>
      <c r="C26" s="51"/>
      <c r="D26" s="51"/>
      <c r="E26" s="51"/>
      <c r="F26" s="51"/>
      <c r="G26" s="51"/>
      <c r="H26" s="51"/>
      <c r="M26" s="56"/>
      <c r="T26" s="71" t="s">
        <v>5</v>
      </c>
      <c r="U26" s="47">
        <v>82</v>
      </c>
      <c r="V26" s="47">
        <v>1</v>
      </c>
      <c r="W26" s="47">
        <v>3</v>
      </c>
      <c r="X26" s="47">
        <v>7</v>
      </c>
      <c r="Y26" s="46">
        <v>0</v>
      </c>
      <c r="Z26" s="46">
        <v>7</v>
      </c>
    </row>
    <row r="27" spans="2:26" ht="14" x14ac:dyDescent="0.15">
      <c r="B27" s="51"/>
      <c r="C27" s="51"/>
      <c r="D27" s="51"/>
      <c r="E27" s="51"/>
      <c r="F27" s="51"/>
      <c r="G27" s="51"/>
      <c r="H27" s="51"/>
      <c r="M27" s="56"/>
      <c r="T27" s="72" t="s">
        <v>150</v>
      </c>
      <c r="U27" s="45">
        <f>81.1*100/98.6</f>
        <v>82.251521298174438</v>
      </c>
      <c r="V27" s="45">
        <f>0.9*100/98.6</f>
        <v>0.91277890466531442</v>
      </c>
      <c r="W27" s="45">
        <f>2.7*100/98.6</f>
        <v>2.7383367139959436</v>
      </c>
      <c r="X27" s="45">
        <f>6.3*100/98.6</f>
        <v>6.3894523326572008</v>
      </c>
      <c r="Y27" s="45">
        <v>0</v>
      </c>
      <c r="Z27" s="45">
        <f>7.6*100/98.6</f>
        <v>7.7079107505071001</v>
      </c>
    </row>
    <row r="28" spans="2:26" x14ac:dyDescent="0.15">
      <c r="B28" s="51"/>
      <c r="C28" s="51"/>
      <c r="D28" s="51"/>
      <c r="E28" s="51"/>
      <c r="F28" s="51"/>
      <c r="G28" s="51"/>
      <c r="H28" s="51"/>
      <c r="M28" s="56"/>
      <c r="T28" s="71" t="s">
        <v>6</v>
      </c>
      <c r="U28" s="44">
        <v>78</v>
      </c>
      <c r="V28" s="44">
        <v>2</v>
      </c>
      <c r="W28" s="44">
        <v>2</v>
      </c>
      <c r="X28" s="44">
        <v>5</v>
      </c>
      <c r="Y28" s="46">
        <v>0</v>
      </c>
      <c r="Z28" s="46">
        <v>13</v>
      </c>
    </row>
    <row r="29" spans="2:26" ht="14" x14ac:dyDescent="0.15">
      <c r="B29" s="51"/>
      <c r="C29" s="51"/>
      <c r="D29" s="51"/>
      <c r="E29" s="51"/>
      <c r="F29" s="51"/>
      <c r="G29" s="51"/>
      <c r="H29" s="51"/>
      <c r="M29" s="56"/>
      <c r="T29" s="72" t="s">
        <v>156</v>
      </c>
      <c r="U29" s="45">
        <f>76.4*100/97.8</f>
        <v>78.11860940695297</v>
      </c>
      <c r="V29" s="45">
        <f>1.7*100/97.8</f>
        <v>1.7382413087934561</v>
      </c>
      <c r="W29" s="45">
        <f>1.7*100/97.8</f>
        <v>1.7382413087934561</v>
      </c>
      <c r="X29" s="45">
        <f>4.3*100/97.8</f>
        <v>4.3967280163599183</v>
      </c>
      <c r="Y29" s="45">
        <v>0</v>
      </c>
      <c r="Z29" s="45">
        <f>13.7*100/97.8</f>
        <v>14.008179959100206</v>
      </c>
    </row>
    <row r="30" spans="2:26" x14ac:dyDescent="0.15">
      <c r="B30" s="51"/>
      <c r="C30" s="51"/>
      <c r="D30" s="51"/>
      <c r="E30" s="51"/>
      <c r="F30" s="51"/>
      <c r="G30" s="51"/>
      <c r="H30" s="51"/>
      <c r="T30" s="103" t="s">
        <v>157</v>
      </c>
      <c r="U30" s="103"/>
      <c r="V30" s="103"/>
      <c r="W30" s="103"/>
      <c r="X30" s="103"/>
      <c r="Y30" s="103"/>
      <c r="Z30" s="103"/>
    </row>
    <row r="31" spans="2:26" x14ac:dyDescent="0.15">
      <c r="B31" s="51"/>
      <c r="C31" s="51"/>
      <c r="D31" s="51"/>
      <c r="E31" s="51"/>
      <c r="F31" s="51"/>
      <c r="G31" s="51"/>
      <c r="H31" s="51"/>
      <c r="T31" s="71" t="s">
        <v>3</v>
      </c>
      <c r="U31" s="40">
        <f t="shared" ref="U31:Z31" si="12">U22*4%</f>
        <v>2.04</v>
      </c>
      <c r="V31" s="40">
        <f t="shared" si="12"/>
        <v>0.12</v>
      </c>
      <c r="W31" s="40">
        <f t="shared" si="12"/>
        <v>0.2</v>
      </c>
      <c r="X31" s="40">
        <f t="shared" si="12"/>
        <v>0.4</v>
      </c>
      <c r="Y31" s="40">
        <f t="shared" si="12"/>
        <v>0.68</v>
      </c>
      <c r="Z31" s="40">
        <f t="shared" si="12"/>
        <v>0.56000000000000005</v>
      </c>
    </row>
    <row r="32" spans="2:26" ht="14" x14ac:dyDescent="0.15">
      <c r="B32" s="51"/>
      <c r="C32" s="51"/>
      <c r="D32" s="51"/>
      <c r="E32" s="51"/>
      <c r="F32" s="51"/>
      <c r="G32" s="51"/>
      <c r="H32" s="51"/>
      <c r="T32" s="72" t="s">
        <v>146</v>
      </c>
      <c r="U32" s="40"/>
      <c r="V32" s="43"/>
      <c r="W32" s="43"/>
      <c r="X32" s="43"/>
      <c r="Y32" s="43"/>
      <c r="Z32" s="43"/>
    </row>
    <row r="33" spans="2:26" x14ac:dyDescent="0.15">
      <c r="B33" s="51"/>
      <c r="C33" s="51"/>
      <c r="D33" s="51"/>
      <c r="E33" s="51"/>
      <c r="F33" s="51"/>
      <c r="G33" s="51"/>
      <c r="H33" s="51"/>
      <c r="T33" s="71" t="s">
        <v>4</v>
      </c>
      <c r="U33" s="40">
        <f t="shared" ref="U33:Z33" si="13">U24*4%</f>
        <v>2.6919999999999997</v>
      </c>
      <c r="V33" s="40">
        <f t="shared" si="13"/>
        <v>9.1999999999999998E-2</v>
      </c>
      <c r="W33" s="40">
        <f t="shared" si="13"/>
        <v>0.13200000000000001</v>
      </c>
      <c r="X33" s="40">
        <f t="shared" si="13"/>
        <v>0.49200000000000005</v>
      </c>
      <c r="Y33" s="40">
        <f t="shared" si="13"/>
        <v>0.13200000000000001</v>
      </c>
      <c r="Z33" s="40">
        <f t="shared" si="13"/>
        <v>0.45200000000000001</v>
      </c>
    </row>
    <row r="34" spans="2:26" ht="14" x14ac:dyDescent="0.15">
      <c r="B34" s="51"/>
      <c r="C34" s="51"/>
      <c r="D34" s="51"/>
      <c r="E34" s="51"/>
      <c r="F34" s="51"/>
      <c r="G34" s="51"/>
      <c r="H34" s="51"/>
      <c r="T34" s="72" t="s">
        <v>147</v>
      </c>
      <c r="U34" s="40"/>
      <c r="V34" s="43"/>
      <c r="W34" s="43"/>
      <c r="X34" s="43"/>
      <c r="Y34" s="43"/>
      <c r="Z34" s="43"/>
    </row>
    <row r="35" spans="2:26" x14ac:dyDescent="0.15">
      <c r="B35" s="51"/>
      <c r="C35" s="51"/>
      <c r="D35" s="51"/>
      <c r="E35" s="51"/>
      <c r="F35" s="51"/>
      <c r="G35" s="51"/>
      <c r="H35" s="51"/>
      <c r="T35" s="71" t="s">
        <v>5</v>
      </c>
      <c r="U35" s="40">
        <f t="shared" ref="U35:Z35" si="14">U26*4%</f>
        <v>3.2800000000000002</v>
      </c>
      <c r="V35" s="40">
        <f t="shared" si="14"/>
        <v>0.04</v>
      </c>
      <c r="W35" s="40">
        <f t="shared" si="14"/>
        <v>0.12</v>
      </c>
      <c r="X35" s="40">
        <f t="shared" si="14"/>
        <v>0.28000000000000003</v>
      </c>
      <c r="Y35" s="40">
        <f t="shared" si="14"/>
        <v>0</v>
      </c>
      <c r="Z35" s="40">
        <f t="shared" si="14"/>
        <v>0.28000000000000003</v>
      </c>
    </row>
    <row r="36" spans="2:26" ht="14" x14ac:dyDescent="0.15">
      <c r="B36" s="51"/>
      <c r="C36" s="51"/>
      <c r="D36" s="51"/>
      <c r="E36" s="51"/>
      <c r="F36" s="51"/>
      <c r="G36" s="51"/>
      <c r="H36" s="51"/>
      <c r="T36" s="72" t="s">
        <v>150</v>
      </c>
      <c r="U36" s="40"/>
      <c r="V36" s="43"/>
      <c r="W36" s="43"/>
      <c r="X36" s="43"/>
      <c r="Y36" s="43"/>
      <c r="Z36" s="43"/>
    </row>
    <row r="37" spans="2:26" x14ac:dyDescent="0.15">
      <c r="B37" s="51"/>
      <c r="C37" s="51"/>
      <c r="D37" s="51"/>
      <c r="E37" s="51"/>
      <c r="F37" s="51"/>
      <c r="G37" s="58"/>
      <c r="H37" s="58"/>
      <c r="T37" s="71" t="s">
        <v>6</v>
      </c>
      <c r="U37" s="40">
        <f t="shared" ref="U37:Z37" si="15">U28*4%</f>
        <v>3.12</v>
      </c>
      <c r="V37" s="40">
        <f t="shared" si="15"/>
        <v>0.08</v>
      </c>
      <c r="W37" s="40">
        <f t="shared" si="15"/>
        <v>0.08</v>
      </c>
      <c r="X37" s="40">
        <f t="shared" si="15"/>
        <v>0.2</v>
      </c>
      <c r="Y37" s="40">
        <f t="shared" si="15"/>
        <v>0</v>
      </c>
      <c r="Z37" s="40">
        <f t="shared" si="15"/>
        <v>0.52</v>
      </c>
    </row>
    <row r="38" spans="2:26" ht="14" x14ac:dyDescent="0.15">
      <c r="B38" s="51"/>
      <c r="C38" s="51"/>
      <c r="D38" s="51"/>
      <c r="E38" s="51"/>
      <c r="F38" s="51"/>
      <c r="G38" s="51"/>
      <c r="H38" s="51"/>
      <c r="T38" s="72" t="s">
        <v>156</v>
      </c>
      <c r="U38" s="36"/>
      <c r="V38" s="43"/>
      <c r="W38" s="43"/>
      <c r="X38" s="43"/>
      <c r="Y38" s="43"/>
      <c r="Z38" s="43"/>
    </row>
    <row r="39" spans="2:26" x14ac:dyDescent="0.15">
      <c r="B39" s="51"/>
      <c r="C39" s="51"/>
      <c r="D39" s="51"/>
      <c r="E39" s="51"/>
      <c r="F39" s="51"/>
      <c r="G39" s="51"/>
      <c r="H39" s="51"/>
      <c r="T39" s="65"/>
    </row>
    <row r="40" spans="2:26" x14ac:dyDescent="0.15">
      <c r="B40" s="51"/>
      <c r="C40" s="51"/>
      <c r="D40" s="51"/>
      <c r="E40" s="51"/>
      <c r="F40" s="51"/>
      <c r="G40" s="51"/>
      <c r="H40" s="51"/>
    </row>
    <row r="41" spans="2:26" x14ac:dyDescent="0.15">
      <c r="B41" s="51"/>
      <c r="C41" s="51"/>
      <c r="D41" s="51"/>
      <c r="E41" s="51"/>
      <c r="F41" s="51"/>
      <c r="G41" s="51"/>
      <c r="H41" s="51"/>
    </row>
    <row r="42" spans="2:26" x14ac:dyDescent="0.15">
      <c r="B42" s="51"/>
      <c r="C42" s="51"/>
      <c r="D42" s="51"/>
      <c r="E42" s="51"/>
      <c r="F42" s="51"/>
      <c r="G42" s="51"/>
      <c r="H42" s="51"/>
    </row>
    <row r="43" spans="2:26" x14ac:dyDescent="0.15">
      <c r="B43" s="51"/>
      <c r="C43" s="51"/>
      <c r="D43" s="51"/>
      <c r="E43" s="51"/>
      <c r="F43" s="51"/>
      <c r="G43" s="51"/>
      <c r="H43" s="51"/>
    </row>
    <row r="44" spans="2:26" x14ac:dyDescent="0.15">
      <c r="B44" s="51"/>
      <c r="C44" s="51"/>
      <c r="D44" s="51"/>
      <c r="E44" s="51"/>
      <c r="F44" s="51"/>
      <c r="G44" s="51"/>
      <c r="H44" s="51"/>
      <c r="T44" s="55"/>
      <c r="U44" s="55"/>
      <c r="V44" s="55"/>
      <c r="W44" s="55"/>
    </row>
    <row r="45" spans="2:26" x14ac:dyDescent="0.15">
      <c r="B45" s="51"/>
      <c r="C45" s="51"/>
      <c r="D45" s="51"/>
      <c r="E45" s="51"/>
      <c r="F45" s="51"/>
      <c r="G45" s="51"/>
      <c r="H45" s="51"/>
      <c r="T45" s="55"/>
      <c r="U45" s="55"/>
      <c r="V45" s="55"/>
      <c r="W45" s="55"/>
    </row>
    <row r="46" spans="2:26" x14ac:dyDescent="0.15">
      <c r="B46" s="51"/>
      <c r="C46" s="51"/>
      <c r="D46" s="51"/>
      <c r="E46" s="51"/>
      <c r="F46" s="51"/>
      <c r="G46" s="51"/>
      <c r="H46" s="51"/>
      <c r="T46" s="55"/>
      <c r="U46" s="55"/>
      <c r="V46" s="55"/>
      <c r="W46" s="55"/>
    </row>
    <row r="47" spans="2:26" x14ac:dyDescent="0.15">
      <c r="B47" s="51"/>
      <c r="C47" s="51"/>
      <c r="D47" s="51"/>
      <c r="E47" s="51"/>
      <c r="F47" s="51"/>
      <c r="G47" s="51"/>
      <c r="H47" s="51"/>
      <c r="T47" s="55"/>
      <c r="U47" s="55"/>
      <c r="V47" s="55"/>
      <c r="W47" s="55"/>
    </row>
    <row r="48" spans="2:26" x14ac:dyDescent="0.15">
      <c r="B48" s="51"/>
      <c r="C48" s="51"/>
      <c r="D48" s="51"/>
      <c r="E48" s="51"/>
      <c r="F48" s="51"/>
      <c r="G48" s="51"/>
      <c r="H48" s="51"/>
      <c r="T48" s="55"/>
      <c r="U48" s="55"/>
      <c r="V48" s="55"/>
      <c r="W48" s="55"/>
    </row>
    <row r="49" spans="2:25" x14ac:dyDescent="0.15">
      <c r="B49" s="51"/>
      <c r="C49" s="51"/>
      <c r="D49" s="51"/>
      <c r="E49" s="51"/>
      <c r="F49" s="51"/>
      <c r="G49" s="51"/>
      <c r="H49" s="51"/>
      <c r="T49" s="55"/>
      <c r="U49" s="55"/>
      <c r="V49" s="55"/>
      <c r="W49" s="55"/>
    </row>
    <row r="50" spans="2:25" x14ac:dyDescent="0.15">
      <c r="B50" s="51"/>
      <c r="C50" s="51"/>
      <c r="D50" s="51"/>
      <c r="E50" s="51"/>
      <c r="F50" s="51"/>
      <c r="G50" s="51"/>
      <c r="H50" s="51"/>
    </row>
    <row r="51" spans="2:25" x14ac:dyDescent="0.15">
      <c r="B51" s="51"/>
      <c r="C51" s="51"/>
      <c r="D51" s="51"/>
      <c r="E51" s="51"/>
      <c r="F51" s="51"/>
      <c r="G51" s="51"/>
      <c r="H51" s="51"/>
    </row>
    <row r="52" spans="2:25" x14ac:dyDescent="0.15">
      <c r="B52" s="51"/>
      <c r="C52" s="51"/>
      <c r="D52" s="51"/>
      <c r="E52" s="51"/>
      <c r="F52" s="51"/>
      <c r="G52" s="51"/>
      <c r="H52" s="51"/>
    </row>
    <row r="53" spans="2:25" x14ac:dyDescent="0.15">
      <c r="B53" s="51"/>
      <c r="C53" s="51"/>
      <c r="D53" s="51"/>
      <c r="E53" s="51"/>
      <c r="F53" s="51"/>
      <c r="G53" s="51"/>
      <c r="H53" s="51"/>
    </row>
    <row r="54" spans="2:25" x14ac:dyDescent="0.15">
      <c r="B54" s="51"/>
      <c r="C54" s="51"/>
      <c r="D54" s="51"/>
      <c r="E54" s="51"/>
      <c r="F54" s="51"/>
      <c r="G54" s="51"/>
      <c r="H54" s="51"/>
      <c r="T54" s="55"/>
      <c r="U54" s="55"/>
      <c r="V54" s="55"/>
      <c r="W54" s="55"/>
      <c r="X54" s="55"/>
      <c r="Y54" s="55"/>
    </row>
    <row r="55" spans="2:25" x14ac:dyDescent="0.15">
      <c r="B55" s="51"/>
      <c r="C55" s="51"/>
      <c r="D55" s="51"/>
      <c r="E55" s="51"/>
      <c r="F55" s="51"/>
      <c r="G55" s="51"/>
      <c r="H55" s="51"/>
      <c r="T55" s="55"/>
      <c r="U55" s="55"/>
      <c r="V55" s="55"/>
      <c r="W55" s="55"/>
      <c r="X55" s="55"/>
      <c r="Y55" s="55"/>
    </row>
    <row r="56" spans="2:25" x14ac:dyDescent="0.15">
      <c r="B56" s="51"/>
      <c r="C56" s="51"/>
      <c r="D56" s="51"/>
      <c r="E56" s="51"/>
      <c r="F56" s="51"/>
      <c r="G56" s="51"/>
      <c r="H56" s="51"/>
      <c r="T56" s="55"/>
      <c r="U56" s="55"/>
      <c r="V56" s="55"/>
      <c r="W56" s="55"/>
      <c r="X56" s="55"/>
      <c r="Y56" s="55"/>
    </row>
    <row r="57" spans="2:25" x14ac:dyDescent="0.15">
      <c r="B57" s="51"/>
      <c r="C57" s="51"/>
      <c r="D57" s="51"/>
      <c r="E57" s="51"/>
      <c r="F57" s="51"/>
      <c r="G57" s="51"/>
      <c r="H57" s="51"/>
    </row>
    <row r="58" spans="2:25" x14ac:dyDescent="0.15">
      <c r="B58" s="51"/>
      <c r="C58" s="51"/>
      <c r="D58" s="51"/>
      <c r="E58" s="51"/>
      <c r="F58" s="51"/>
      <c r="G58" s="51"/>
      <c r="H58" s="51"/>
    </row>
    <row r="59" spans="2:25" x14ac:dyDescent="0.15">
      <c r="B59" s="51"/>
      <c r="C59" s="51"/>
      <c r="D59" s="51"/>
      <c r="E59" s="51"/>
      <c r="F59" s="51"/>
      <c r="G59" s="51"/>
      <c r="H59" s="51"/>
    </row>
    <row r="60" spans="2:25" x14ac:dyDescent="0.15">
      <c r="B60" s="51"/>
      <c r="C60" s="51"/>
      <c r="D60" s="51"/>
      <c r="E60" s="51"/>
      <c r="F60" s="51"/>
      <c r="G60" s="51"/>
      <c r="H60" s="51"/>
    </row>
    <row r="61" spans="2:25" x14ac:dyDescent="0.15">
      <c r="B61" s="51"/>
      <c r="C61" s="51"/>
      <c r="D61" s="51"/>
      <c r="E61" s="51"/>
      <c r="F61" s="51"/>
      <c r="G61" s="51"/>
      <c r="H61" s="51"/>
    </row>
    <row r="62" spans="2:25" x14ac:dyDescent="0.15">
      <c r="B62" s="51"/>
      <c r="C62" s="51"/>
      <c r="D62" s="51"/>
      <c r="E62" s="51"/>
      <c r="F62" s="51"/>
      <c r="G62" s="51"/>
      <c r="H62" s="51"/>
    </row>
    <row r="63" spans="2:25" x14ac:dyDescent="0.15">
      <c r="B63" s="51"/>
      <c r="C63" s="51"/>
      <c r="D63" s="51"/>
      <c r="E63" s="51"/>
      <c r="F63" s="51"/>
      <c r="G63" s="51"/>
      <c r="H63" s="51"/>
    </row>
    <row r="64" spans="2:25" x14ac:dyDescent="0.15">
      <c r="B64" s="51"/>
      <c r="C64" s="51"/>
      <c r="D64" s="51"/>
      <c r="E64" s="51"/>
      <c r="F64" s="51"/>
      <c r="G64" s="51"/>
      <c r="H64" s="51"/>
    </row>
    <row r="65" s="51" customFormat="1" x14ac:dyDescent="0.15"/>
    <row r="66" s="51" customFormat="1" x14ac:dyDescent="0.15"/>
    <row r="67" s="51" customFormat="1" x14ac:dyDescent="0.15"/>
    <row r="68" s="51" customFormat="1" x14ac:dyDescent="0.15"/>
    <row r="69" s="51" customFormat="1" x14ac:dyDescent="0.15"/>
    <row r="70" s="51" customFormat="1" x14ac:dyDescent="0.15"/>
    <row r="71" s="51" customFormat="1" x14ac:dyDescent="0.15"/>
    <row r="72" s="51" customFormat="1" x14ac:dyDescent="0.15"/>
    <row r="73" s="51" customFormat="1" x14ac:dyDescent="0.15"/>
  </sheetData>
  <mergeCells count="4">
    <mergeCell ref="B2:H2"/>
    <mergeCell ref="T11:X11"/>
    <mergeCell ref="T30:Z30"/>
    <mergeCell ref="B16:J1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8571-A10C-724A-B0D1-CCD76C3D4DEB}">
  <dimension ref="A1:W662"/>
  <sheetViews>
    <sheetView zoomScale="90" zoomScaleNormal="90" workbookViewId="0">
      <selection activeCell="O3" sqref="O3"/>
    </sheetView>
  </sheetViews>
  <sheetFormatPr baseColWidth="10" defaultColWidth="10.83203125" defaultRowHeight="16" x14ac:dyDescent="0.2"/>
  <cols>
    <col min="1" max="22" width="10.83203125" style="82"/>
    <col min="23" max="23" width="10.83203125" style="82" customWidth="1"/>
    <col min="24" max="16384" width="10.83203125" style="82"/>
  </cols>
  <sheetData>
    <row r="1" spans="1:23" x14ac:dyDescent="0.2">
      <c r="A1" s="82" t="s">
        <v>160</v>
      </c>
    </row>
    <row r="3" spans="1:23" x14ac:dyDescent="0.2">
      <c r="B3" s="105" t="s">
        <v>3</v>
      </c>
      <c r="C3" s="105"/>
      <c r="E3" s="105" t="s">
        <v>4</v>
      </c>
      <c r="F3" s="105"/>
      <c r="H3" s="105" t="s">
        <v>5</v>
      </c>
      <c r="I3" s="105"/>
      <c r="K3" s="105" t="s">
        <v>6</v>
      </c>
      <c r="L3" s="105"/>
    </row>
    <row r="4" spans="1:23" x14ac:dyDescent="0.2">
      <c r="B4" s="83" t="s">
        <v>207</v>
      </c>
      <c r="C4" s="48" t="s">
        <v>208</v>
      </c>
      <c r="E4" s="83" t="s">
        <v>207</v>
      </c>
      <c r="F4" s="48" t="s">
        <v>208</v>
      </c>
      <c r="H4" s="83" t="s">
        <v>207</v>
      </c>
      <c r="I4" s="48" t="s">
        <v>208</v>
      </c>
      <c r="K4" s="83" t="s">
        <v>207</v>
      </c>
      <c r="L4" s="48" t="s">
        <v>208</v>
      </c>
      <c r="W4" s="87"/>
    </row>
    <row r="5" spans="1:23" x14ac:dyDescent="0.2">
      <c r="B5" s="82">
        <v>2.50000004E-2</v>
      </c>
      <c r="C5" s="82">
        <v>0</v>
      </c>
      <c r="E5" s="82">
        <v>2.50000004E-2</v>
      </c>
      <c r="F5" s="82">
        <v>0</v>
      </c>
      <c r="H5" s="82">
        <v>2.50000004E-2</v>
      </c>
      <c r="I5" s="82">
        <v>0</v>
      </c>
      <c r="K5" s="82">
        <v>2.50000004E-2</v>
      </c>
      <c r="L5" s="82">
        <v>0</v>
      </c>
    </row>
    <row r="6" spans="1:23" x14ac:dyDescent="0.2">
      <c r="B6" s="82">
        <v>7.5000002999999996E-2</v>
      </c>
      <c r="C6" s="82">
        <v>0</v>
      </c>
      <c r="E6" s="82">
        <v>7.5000002999999996E-2</v>
      </c>
      <c r="F6" s="82">
        <v>0</v>
      </c>
      <c r="H6" s="82">
        <v>7.5000002999999996E-2</v>
      </c>
      <c r="I6" s="82">
        <v>0</v>
      </c>
      <c r="K6" s="82">
        <v>7.5000002999999996E-2</v>
      </c>
      <c r="L6" s="82">
        <v>0</v>
      </c>
    </row>
    <row r="7" spans="1:23" x14ac:dyDescent="0.2">
      <c r="B7" s="82">
        <v>0.125</v>
      </c>
      <c r="C7" s="82">
        <v>0</v>
      </c>
      <c r="E7" s="82">
        <v>0.125</v>
      </c>
      <c r="F7" s="82">
        <v>0</v>
      </c>
      <c r="H7" s="82">
        <v>0.125</v>
      </c>
      <c r="I7" s="82">
        <v>0</v>
      </c>
      <c r="K7" s="82">
        <v>0.125</v>
      </c>
      <c r="L7" s="82">
        <v>0</v>
      </c>
    </row>
    <row r="8" spans="1:23" x14ac:dyDescent="0.2">
      <c r="B8" s="82">
        <v>0.17499999699999999</v>
      </c>
      <c r="C8" s="82">
        <v>0</v>
      </c>
      <c r="E8" s="82">
        <v>0.17499999699999999</v>
      </c>
      <c r="F8" s="82">
        <v>0</v>
      </c>
      <c r="H8" s="82">
        <v>0.17499999699999999</v>
      </c>
      <c r="I8" s="82">
        <v>0</v>
      </c>
      <c r="K8" s="82">
        <v>0.17499999699999999</v>
      </c>
      <c r="L8" s="82">
        <v>0</v>
      </c>
    </row>
    <row r="9" spans="1:23" x14ac:dyDescent="0.2">
      <c r="B9" s="82">
        <v>0.22499999400000001</v>
      </c>
      <c r="C9" s="82">
        <v>0</v>
      </c>
      <c r="E9" s="82">
        <v>0.22499999400000001</v>
      </c>
      <c r="F9" s="82">
        <v>0</v>
      </c>
      <c r="H9" s="82">
        <v>0.22499999400000001</v>
      </c>
      <c r="I9" s="82">
        <v>0</v>
      </c>
      <c r="K9" s="82">
        <v>0.22499999400000001</v>
      </c>
      <c r="L9" s="82">
        <v>0</v>
      </c>
    </row>
    <row r="10" spans="1:23" x14ac:dyDescent="0.2">
      <c r="B10" s="82">
        <v>0.27500000600000002</v>
      </c>
      <c r="C10" s="82">
        <v>0</v>
      </c>
      <c r="E10" s="82">
        <v>0.27500000600000002</v>
      </c>
      <c r="F10" s="82">
        <v>0</v>
      </c>
      <c r="H10" s="82">
        <v>0.27500000600000002</v>
      </c>
      <c r="I10" s="82">
        <v>0</v>
      </c>
      <c r="K10" s="82">
        <v>0.27500000600000002</v>
      </c>
      <c r="L10" s="82">
        <v>0</v>
      </c>
    </row>
    <row r="11" spans="1:23" x14ac:dyDescent="0.2">
      <c r="B11" s="82">
        <v>0.32499998800000002</v>
      </c>
      <c r="C11" s="82">
        <v>0</v>
      </c>
      <c r="E11" s="82">
        <v>0.32499998800000002</v>
      </c>
      <c r="F11" s="82">
        <v>0</v>
      </c>
      <c r="H11" s="82">
        <v>0.32499998800000002</v>
      </c>
      <c r="I11" s="82">
        <v>0</v>
      </c>
      <c r="K11" s="82">
        <v>0.32499998800000002</v>
      </c>
      <c r="L11" s="82">
        <v>0</v>
      </c>
    </row>
    <row r="12" spans="1:23" x14ac:dyDescent="0.2">
      <c r="B12" s="82">
        <v>0.375</v>
      </c>
      <c r="C12" s="82">
        <v>0</v>
      </c>
      <c r="E12" s="82">
        <v>0.375</v>
      </c>
      <c r="F12" s="82">
        <v>0</v>
      </c>
      <c r="H12" s="82">
        <v>0.375</v>
      </c>
      <c r="I12" s="82">
        <v>0</v>
      </c>
      <c r="K12" s="82">
        <v>0.375</v>
      </c>
      <c r="L12" s="82">
        <v>0</v>
      </c>
    </row>
    <row r="13" spans="1:23" x14ac:dyDescent="0.2">
      <c r="B13" s="82">
        <v>0.42500001199999998</v>
      </c>
      <c r="C13" s="82">
        <v>0</v>
      </c>
      <c r="E13" s="82">
        <v>0.42500001199999998</v>
      </c>
      <c r="F13" s="82">
        <v>0</v>
      </c>
      <c r="H13" s="82">
        <v>0.42500001199999998</v>
      </c>
      <c r="I13" s="82">
        <v>0</v>
      </c>
      <c r="K13" s="82">
        <v>0.42500001199999998</v>
      </c>
      <c r="L13" s="82">
        <v>0</v>
      </c>
    </row>
    <row r="14" spans="1:23" x14ac:dyDescent="0.2">
      <c r="B14" s="82">
        <v>0.47499999399999998</v>
      </c>
      <c r="C14" s="82">
        <v>0</v>
      </c>
      <c r="E14" s="82">
        <v>0.47499999399999998</v>
      </c>
      <c r="F14" s="82">
        <v>0</v>
      </c>
      <c r="H14" s="82">
        <v>0.47499999399999998</v>
      </c>
      <c r="I14" s="82">
        <v>0</v>
      </c>
      <c r="K14" s="82">
        <v>0.47499999399999998</v>
      </c>
      <c r="L14" s="82">
        <v>0</v>
      </c>
    </row>
    <row r="15" spans="1:23" x14ac:dyDescent="0.2">
      <c r="B15" s="82">
        <v>0.525000036</v>
      </c>
      <c r="C15" s="82">
        <v>0</v>
      </c>
      <c r="E15" s="82">
        <v>0.525000036</v>
      </c>
      <c r="F15" s="82">
        <v>0</v>
      </c>
      <c r="H15" s="82">
        <v>0.525000036</v>
      </c>
      <c r="I15" s="82">
        <v>0</v>
      </c>
      <c r="K15" s="82">
        <v>0.525000036</v>
      </c>
      <c r="L15" s="82">
        <v>0</v>
      </c>
    </row>
    <row r="16" spans="1:23" x14ac:dyDescent="0.2">
      <c r="B16" s="82">
        <v>0.57500004800000004</v>
      </c>
      <c r="C16" s="82">
        <v>0</v>
      </c>
      <c r="E16" s="82">
        <v>0.57500004800000004</v>
      </c>
      <c r="F16" s="82">
        <v>0</v>
      </c>
      <c r="H16" s="82">
        <v>0.57500004800000004</v>
      </c>
      <c r="I16" s="82">
        <v>0</v>
      </c>
      <c r="K16" s="82">
        <v>0.57500004800000004</v>
      </c>
      <c r="L16" s="82">
        <v>0</v>
      </c>
    </row>
    <row r="17" spans="2:12" x14ac:dyDescent="0.2">
      <c r="B17" s="82">
        <v>0.62500005999999997</v>
      </c>
      <c r="C17" s="82">
        <v>0</v>
      </c>
      <c r="E17" s="82">
        <v>0.62500005999999997</v>
      </c>
      <c r="F17" s="82">
        <v>0</v>
      </c>
      <c r="H17" s="82">
        <v>0.62500005999999997</v>
      </c>
      <c r="I17" s="82">
        <v>0</v>
      </c>
      <c r="K17" s="82">
        <v>0.62500005999999997</v>
      </c>
      <c r="L17" s="82">
        <v>0</v>
      </c>
    </row>
    <row r="18" spans="2:12" x14ac:dyDescent="0.2">
      <c r="B18" s="82">
        <v>0.67500001200000004</v>
      </c>
      <c r="C18" s="82">
        <v>0</v>
      </c>
      <c r="E18" s="82">
        <v>0.67500001200000004</v>
      </c>
      <c r="F18" s="82">
        <v>0</v>
      </c>
      <c r="H18" s="82">
        <v>0.67500001200000004</v>
      </c>
      <c r="I18" s="82">
        <v>0</v>
      </c>
      <c r="K18" s="82">
        <v>0.67500001200000004</v>
      </c>
      <c r="L18" s="82">
        <v>0</v>
      </c>
    </row>
    <row r="19" spans="2:12" x14ac:dyDescent="0.2">
      <c r="B19" s="82">
        <v>0.72500002399999997</v>
      </c>
      <c r="C19" s="82">
        <v>0</v>
      </c>
      <c r="E19" s="82">
        <v>0.72500002399999997</v>
      </c>
      <c r="F19" s="82">
        <v>0</v>
      </c>
      <c r="H19" s="82">
        <v>0.72500002399999997</v>
      </c>
      <c r="I19" s="82">
        <v>0</v>
      </c>
      <c r="K19" s="82">
        <v>0.72500002399999997</v>
      </c>
      <c r="L19" s="82">
        <v>0</v>
      </c>
    </row>
    <row r="20" spans="2:12" x14ac:dyDescent="0.2">
      <c r="B20" s="82">
        <v>0.775000036</v>
      </c>
      <c r="C20" s="82">
        <v>0</v>
      </c>
      <c r="E20" s="82">
        <v>0.775000036</v>
      </c>
      <c r="F20" s="82">
        <v>0</v>
      </c>
      <c r="H20" s="82">
        <v>0.775000036</v>
      </c>
      <c r="I20" s="82">
        <v>0</v>
      </c>
      <c r="K20" s="82">
        <v>0.775000036</v>
      </c>
      <c r="L20" s="82">
        <v>0</v>
      </c>
    </row>
    <row r="21" spans="2:12" x14ac:dyDescent="0.2">
      <c r="B21" s="82">
        <v>0.82500004800000004</v>
      </c>
      <c r="C21" s="82">
        <v>0</v>
      </c>
      <c r="E21" s="82">
        <v>0.82500004800000004</v>
      </c>
      <c r="F21" s="82">
        <v>0</v>
      </c>
      <c r="H21" s="82">
        <v>0.82500004800000004</v>
      </c>
      <c r="I21" s="82">
        <v>0</v>
      </c>
      <c r="K21" s="82">
        <v>0.82500004800000004</v>
      </c>
      <c r="L21" s="82">
        <v>0</v>
      </c>
    </row>
    <row r="22" spans="2:12" x14ac:dyDescent="0.2">
      <c r="B22" s="82">
        <v>0.87500005999999997</v>
      </c>
      <c r="C22" s="82">
        <v>0</v>
      </c>
      <c r="E22" s="82">
        <v>0.87500005999999997</v>
      </c>
      <c r="F22" s="82">
        <v>0</v>
      </c>
      <c r="H22" s="82">
        <v>0.87500005999999997</v>
      </c>
      <c r="I22" s="82">
        <v>0</v>
      </c>
      <c r="K22" s="82">
        <v>0.87500005999999997</v>
      </c>
      <c r="L22" s="82">
        <v>0</v>
      </c>
    </row>
    <row r="23" spans="2:12" x14ac:dyDescent="0.2">
      <c r="B23" s="82">
        <v>0.92500001200000004</v>
      </c>
      <c r="C23" s="82">
        <v>0</v>
      </c>
      <c r="E23" s="82">
        <v>0.92500001200000004</v>
      </c>
      <c r="F23" s="82">
        <v>0</v>
      </c>
      <c r="H23" s="82">
        <v>0.92500001200000004</v>
      </c>
      <c r="I23" s="82">
        <v>0</v>
      </c>
      <c r="K23" s="82">
        <v>0.92500001200000004</v>
      </c>
      <c r="L23" s="82">
        <v>0</v>
      </c>
    </row>
    <row r="24" spans="2:12" x14ac:dyDescent="0.2">
      <c r="B24" s="82">
        <v>0.97500002399999997</v>
      </c>
      <c r="C24" s="82">
        <v>0</v>
      </c>
      <c r="E24" s="82">
        <v>0.97500002399999997</v>
      </c>
      <c r="F24" s="82">
        <v>0</v>
      </c>
      <c r="H24" s="82">
        <v>0.97500002399999997</v>
      </c>
      <c r="I24" s="82">
        <v>0</v>
      </c>
      <c r="K24" s="82">
        <v>0.97500002399999997</v>
      </c>
      <c r="L24" s="82">
        <v>0</v>
      </c>
    </row>
    <row r="25" spans="2:12" x14ac:dyDescent="0.2">
      <c r="B25" s="82">
        <v>1.0250001</v>
      </c>
      <c r="C25" s="82">
        <v>0</v>
      </c>
      <c r="E25" s="82">
        <v>1.0250001</v>
      </c>
      <c r="F25" s="82">
        <v>0</v>
      </c>
      <c r="H25" s="82">
        <v>1.0250001</v>
      </c>
      <c r="I25" s="82">
        <v>0</v>
      </c>
      <c r="K25" s="82">
        <v>1.0250001</v>
      </c>
      <c r="L25" s="82">
        <v>0</v>
      </c>
    </row>
    <row r="26" spans="2:12" x14ac:dyDescent="0.2">
      <c r="B26" s="82">
        <v>1.0750000500000001</v>
      </c>
      <c r="C26" s="82">
        <v>0</v>
      </c>
      <c r="E26" s="82">
        <v>1.0750000500000001</v>
      </c>
      <c r="F26" s="82">
        <v>0</v>
      </c>
      <c r="H26" s="82">
        <v>1.0750000500000001</v>
      </c>
      <c r="I26" s="82">
        <v>0</v>
      </c>
      <c r="K26" s="82">
        <v>1.0750000500000001</v>
      </c>
      <c r="L26" s="82">
        <v>0</v>
      </c>
    </row>
    <row r="27" spans="2:12" x14ac:dyDescent="0.2">
      <c r="B27" s="82">
        <v>1.125</v>
      </c>
      <c r="C27" s="82">
        <v>0</v>
      </c>
      <c r="E27" s="82">
        <v>1.125</v>
      </c>
      <c r="F27" s="82">
        <v>0</v>
      </c>
      <c r="H27" s="82">
        <v>1.125</v>
      </c>
      <c r="I27" s="82">
        <v>0</v>
      </c>
      <c r="K27" s="82">
        <v>1.125</v>
      </c>
      <c r="L27" s="82">
        <v>0</v>
      </c>
    </row>
    <row r="28" spans="2:12" x14ac:dyDescent="0.2">
      <c r="B28" s="82">
        <v>1.1750000700000001</v>
      </c>
      <c r="C28" s="82">
        <v>0</v>
      </c>
      <c r="E28" s="82">
        <v>1.1750000700000001</v>
      </c>
      <c r="F28" s="82">
        <v>0</v>
      </c>
      <c r="H28" s="82">
        <v>1.1750000700000001</v>
      </c>
      <c r="I28" s="82">
        <v>0</v>
      </c>
      <c r="K28" s="82">
        <v>1.1750000700000001</v>
      </c>
      <c r="L28" s="82">
        <v>0</v>
      </c>
    </row>
    <row r="29" spans="2:12" x14ac:dyDescent="0.2">
      <c r="B29" s="82">
        <v>1.22500002</v>
      </c>
      <c r="C29" s="82">
        <v>0</v>
      </c>
      <c r="E29" s="82">
        <v>1.22500002</v>
      </c>
      <c r="F29" s="82">
        <v>0</v>
      </c>
      <c r="H29" s="82">
        <v>1.22500002</v>
      </c>
      <c r="I29" s="82">
        <v>0</v>
      </c>
      <c r="K29" s="82">
        <v>1.22500002</v>
      </c>
      <c r="L29" s="82">
        <v>0</v>
      </c>
    </row>
    <row r="30" spans="2:12" x14ac:dyDescent="0.2">
      <c r="B30" s="82">
        <v>1.2750001</v>
      </c>
      <c r="C30" s="82">
        <v>0</v>
      </c>
      <c r="E30" s="82">
        <v>1.2750001</v>
      </c>
      <c r="F30" s="82">
        <v>0</v>
      </c>
      <c r="H30" s="82">
        <v>1.2750001</v>
      </c>
      <c r="I30" s="82">
        <v>0</v>
      </c>
      <c r="K30" s="82">
        <v>1.2750001</v>
      </c>
      <c r="L30" s="82">
        <v>0</v>
      </c>
    </row>
    <row r="31" spans="2:12" x14ac:dyDescent="0.2">
      <c r="B31" s="82">
        <v>1.3250000500000001</v>
      </c>
      <c r="C31" s="82">
        <v>0</v>
      </c>
      <c r="E31" s="82">
        <v>1.3250000500000001</v>
      </c>
      <c r="F31" s="82">
        <v>0</v>
      </c>
      <c r="H31" s="82">
        <v>1.3250000500000001</v>
      </c>
      <c r="I31" s="82">
        <v>0</v>
      </c>
      <c r="K31" s="82">
        <v>1.3250000500000001</v>
      </c>
      <c r="L31" s="82">
        <v>0</v>
      </c>
    </row>
    <row r="32" spans="2:12" x14ac:dyDescent="0.2">
      <c r="B32" s="82">
        <v>1.375</v>
      </c>
      <c r="C32" s="82">
        <v>0</v>
      </c>
      <c r="E32" s="82">
        <v>1.375</v>
      </c>
      <c r="F32" s="82">
        <v>0</v>
      </c>
      <c r="H32" s="82">
        <v>1.375</v>
      </c>
      <c r="I32" s="82">
        <v>0</v>
      </c>
      <c r="K32" s="82">
        <v>1.375</v>
      </c>
      <c r="L32" s="82">
        <v>0</v>
      </c>
    </row>
    <row r="33" spans="2:12" x14ac:dyDescent="0.2">
      <c r="B33" s="82">
        <v>1.4250000700000001</v>
      </c>
      <c r="C33" s="82">
        <v>0</v>
      </c>
      <c r="E33" s="82">
        <v>1.4250000700000001</v>
      </c>
      <c r="F33" s="82">
        <v>0</v>
      </c>
      <c r="H33" s="82">
        <v>1.4250000700000001</v>
      </c>
      <c r="I33" s="82">
        <v>0</v>
      </c>
      <c r="K33" s="82">
        <v>1.4250000700000001</v>
      </c>
      <c r="L33" s="82">
        <v>0</v>
      </c>
    </row>
    <row r="34" spans="2:12" x14ac:dyDescent="0.2">
      <c r="B34" s="82">
        <v>1.47500002</v>
      </c>
      <c r="C34" s="82">
        <v>0</v>
      </c>
      <c r="E34" s="82">
        <v>1.47500002</v>
      </c>
      <c r="F34" s="82">
        <v>0</v>
      </c>
      <c r="H34" s="82">
        <v>1.47500002</v>
      </c>
      <c r="I34" s="82">
        <v>0</v>
      </c>
      <c r="K34" s="82">
        <v>1.47500002</v>
      </c>
      <c r="L34" s="82">
        <v>0</v>
      </c>
    </row>
    <row r="35" spans="2:12" x14ac:dyDescent="0.2">
      <c r="B35" s="82">
        <v>1.5250001</v>
      </c>
      <c r="C35" s="82">
        <v>0</v>
      </c>
      <c r="E35" s="82">
        <v>1.5250001</v>
      </c>
      <c r="F35" s="82">
        <v>0</v>
      </c>
      <c r="H35" s="82">
        <v>1.5250001</v>
      </c>
      <c r="I35" s="82">
        <v>0</v>
      </c>
      <c r="K35" s="82">
        <v>1.5250001</v>
      </c>
      <c r="L35" s="82">
        <v>0</v>
      </c>
    </row>
    <row r="36" spans="2:12" x14ac:dyDescent="0.2">
      <c r="B36" s="82">
        <v>1.5750000500000001</v>
      </c>
      <c r="C36" s="82">
        <v>0</v>
      </c>
      <c r="E36" s="82">
        <v>1.5750000500000001</v>
      </c>
      <c r="F36" s="82">
        <v>0</v>
      </c>
      <c r="H36" s="82">
        <v>1.5750000500000001</v>
      </c>
      <c r="I36" s="82">
        <v>0</v>
      </c>
      <c r="K36" s="82">
        <v>1.5750000500000001</v>
      </c>
      <c r="L36" s="82">
        <v>0</v>
      </c>
    </row>
    <row r="37" spans="2:12" x14ac:dyDescent="0.2">
      <c r="B37" s="82">
        <v>1.625</v>
      </c>
      <c r="C37" s="82">
        <v>0</v>
      </c>
      <c r="E37" s="82">
        <v>1.625</v>
      </c>
      <c r="F37" s="82">
        <v>0</v>
      </c>
      <c r="H37" s="82">
        <v>1.625</v>
      </c>
      <c r="I37" s="82">
        <v>0</v>
      </c>
      <c r="K37" s="82">
        <v>1.625</v>
      </c>
      <c r="L37" s="82">
        <v>0</v>
      </c>
    </row>
    <row r="38" spans="2:12" x14ac:dyDescent="0.2">
      <c r="B38" s="82">
        <v>1.6750000700000001</v>
      </c>
      <c r="C38" s="82">
        <v>0</v>
      </c>
      <c r="E38" s="82">
        <v>1.6750000700000001</v>
      </c>
      <c r="F38" s="82">
        <v>0</v>
      </c>
      <c r="H38" s="82">
        <v>1.6750000700000001</v>
      </c>
      <c r="I38" s="82">
        <v>0</v>
      </c>
      <c r="K38" s="82">
        <v>1.6750000700000001</v>
      </c>
      <c r="L38" s="82">
        <v>0</v>
      </c>
    </row>
    <row r="39" spans="2:12" x14ac:dyDescent="0.2">
      <c r="B39" s="82">
        <v>1.72500002</v>
      </c>
      <c r="C39" s="82">
        <v>0</v>
      </c>
      <c r="E39" s="82">
        <v>1.72500002</v>
      </c>
      <c r="F39" s="82">
        <v>0</v>
      </c>
      <c r="H39" s="82">
        <v>1.72500002</v>
      </c>
      <c r="I39" s="82">
        <v>0</v>
      </c>
      <c r="K39" s="82">
        <v>1.72500002</v>
      </c>
      <c r="L39" s="82">
        <v>0</v>
      </c>
    </row>
    <row r="40" spans="2:12" x14ac:dyDescent="0.2">
      <c r="B40" s="82">
        <v>1.7750001</v>
      </c>
      <c r="C40" s="82">
        <v>0</v>
      </c>
      <c r="E40" s="82">
        <v>1.7750001</v>
      </c>
      <c r="F40" s="82">
        <v>0</v>
      </c>
      <c r="H40" s="82">
        <v>1.7750001</v>
      </c>
      <c r="I40" s="82">
        <v>0</v>
      </c>
      <c r="K40" s="82">
        <v>1.7750001</v>
      </c>
      <c r="L40" s="82">
        <v>0</v>
      </c>
    </row>
    <row r="41" spans="2:12" x14ac:dyDescent="0.2">
      <c r="B41" s="82">
        <v>1.8250000500000001</v>
      </c>
      <c r="C41" s="82">
        <v>0</v>
      </c>
      <c r="E41" s="82">
        <v>1.8250000500000001</v>
      </c>
      <c r="F41" s="82">
        <v>0</v>
      </c>
      <c r="H41" s="82">
        <v>1.8250000500000001</v>
      </c>
      <c r="I41" s="82">
        <v>0</v>
      </c>
      <c r="K41" s="82">
        <v>1.8250000500000001</v>
      </c>
      <c r="L41" s="82">
        <v>0</v>
      </c>
    </row>
    <row r="42" spans="2:12" x14ac:dyDescent="0.2">
      <c r="B42" s="82">
        <v>1.875</v>
      </c>
      <c r="C42" s="82">
        <v>0</v>
      </c>
      <c r="E42" s="82">
        <v>1.875</v>
      </c>
      <c r="F42" s="82">
        <v>0</v>
      </c>
      <c r="H42" s="82">
        <v>1.875</v>
      </c>
      <c r="I42" s="82">
        <v>0</v>
      </c>
      <c r="K42" s="82">
        <v>1.875</v>
      </c>
      <c r="L42" s="82">
        <v>0</v>
      </c>
    </row>
    <row r="43" spans="2:12" x14ac:dyDescent="0.2">
      <c r="B43" s="82">
        <v>1.9250000700000001</v>
      </c>
      <c r="C43" s="82">
        <v>0</v>
      </c>
      <c r="E43" s="82">
        <v>1.9250000700000001</v>
      </c>
      <c r="F43" s="82">
        <v>0</v>
      </c>
      <c r="H43" s="82">
        <v>1.9250000700000001</v>
      </c>
      <c r="I43" s="82">
        <v>0</v>
      </c>
      <c r="K43" s="82">
        <v>1.9250000700000001</v>
      </c>
      <c r="L43" s="82">
        <v>0</v>
      </c>
    </row>
    <row r="44" spans="2:12" x14ac:dyDescent="0.2">
      <c r="B44" s="82">
        <v>1.97500002</v>
      </c>
      <c r="C44" s="82">
        <v>0</v>
      </c>
      <c r="E44" s="82">
        <v>1.97500002</v>
      </c>
      <c r="F44" s="82">
        <v>0</v>
      </c>
      <c r="H44" s="82">
        <v>1.97500002</v>
      </c>
      <c r="I44" s="82">
        <v>0</v>
      </c>
      <c r="K44" s="82">
        <v>1.97500002</v>
      </c>
      <c r="L44" s="82">
        <v>0</v>
      </c>
    </row>
    <row r="45" spans="2:12" x14ac:dyDescent="0.2">
      <c r="B45" s="82">
        <v>2.0249998599999999</v>
      </c>
      <c r="C45" s="82">
        <v>0</v>
      </c>
      <c r="E45" s="82">
        <v>2.0249998599999999</v>
      </c>
      <c r="F45" s="82">
        <v>0</v>
      </c>
      <c r="H45" s="82">
        <v>2.0249998599999999</v>
      </c>
      <c r="I45" s="82">
        <v>0</v>
      </c>
      <c r="K45" s="82">
        <v>2.0249998599999999</v>
      </c>
      <c r="L45" s="82">
        <v>0</v>
      </c>
    </row>
    <row r="46" spans="2:12" x14ac:dyDescent="0.2">
      <c r="B46" s="82">
        <v>2.0750000499999999</v>
      </c>
      <c r="C46" s="82">
        <v>0</v>
      </c>
      <c r="E46" s="82">
        <v>2.0750000499999999</v>
      </c>
      <c r="F46" s="82">
        <v>0</v>
      </c>
      <c r="H46" s="82">
        <v>2.0750000499999999</v>
      </c>
      <c r="I46" s="82">
        <v>0</v>
      </c>
      <c r="K46" s="82">
        <v>2.0750000499999999</v>
      </c>
      <c r="L46" s="82">
        <v>0</v>
      </c>
    </row>
    <row r="47" spans="2:12" x14ac:dyDescent="0.2">
      <c r="B47" s="82">
        <v>2.125</v>
      </c>
      <c r="C47" s="82">
        <v>0</v>
      </c>
      <c r="E47" s="82">
        <v>2.125</v>
      </c>
      <c r="F47" s="82">
        <v>0</v>
      </c>
      <c r="H47" s="82">
        <v>2.125</v>
      </c>
      <c r="I47" s="82">
        <v>0</v>
      </c>
      <c r="K47" s="82">
        <v>2.125</v>
      </c>
      <c r="L47" s="82">
        <v>0</v>
      </c>
    </row>
    <row r="48" spans="2:12" x14ac:dyDescent="0.2">
      <c r="B48" s="82">
        <v>2.1749999500000001</v>
      </c>
      <c r="C48" s="82">
        <v>0</v>
      </c>
      <c r="E48" s="82">
        <v>2.1749999500000001</v>
      </c>
      <c r="F48" s="82">
        <v>0</v>
      </c>
      <c r="H48" s="82">
        <v>2.1749999500000001</v>
      </c>
      <c r="I48" s="82">
        <v>0</v>
      </c>
      <c r="K48" s="82">
        <v>2.1749999500000001</v>
      </c>
      <c r="L48" s="82">
        <v>0</v>
      </c>
    </row>
    <row r="49" spans="2:12" x14ac:dyDescent="0.2">
      <c r="B49" s="82">
        <v>2.2249998999999998</v>
      </c>
      <c r="C49" s="82">
        <v>0</v>
      </c>
      <c r="E49" s="82">
        <v>2.2249998999999998</v>
      </c>
      <c r="F49" s="82">
        <v>0</v>
      </c>
      <c r="H49" s="82">
        <v>2.2249998999999998</v>
      </c>
      <c r="I49" s="82">
        <v>0</v>
      </c>
      <c r="K49" s="82">
        <v>2.2249998999999998</v>
      </c>
      <c r="L49" s="82">
        <v>0</v>
      </c>
    </row>
    <row r="50" spans="2:12" x14ac:dyDescent="0.2">
      <c r="B50" s="82">
        <v>2.2749998599999999</v>
      </c>
      <c r="C50" s="82">
        <v>0</v>
      </c>
      <c r="E50" s="82">
        <v>2.2749998599999999</v>
      </c>
      <c r="F50" s="82">
        <v>0</v>
      </c>
      <c r="H50" s="82">
        <v>2.2749998599999999</v>
      </c>
      <c r="I50" s="82">
        <v>0</v>
      </c>
      <c r="K50" s="82">
        <v>2.2749998599999999</v>
      </c>
      <c r="L50" s="82">
        <v>0</v>
      </c>
    </row>
    <row r="51" spans="2:12" x14ac:dyDescent="0.2">
      <c r="B51" s="82">
        <v>2.3250000499999999</v>
      </c>
      <c r="C51" s="82">
        <v>0</v>
      </c>
      <c r="E51" s="82">
        <v>2.3250000499999999</v>
      </c>
      <c r="F51" s="82">
        <v>0</v>
      </c>
      <c r="H51" s="82">
        <v>2.3250000499999999</v>
      </c>
      <c r="I51" s="82">
        <v>0</v>
      </c>
      <c r="K51" s="82">
        <v>2.3250000499999999</v>
      </c>
      <c r="L51" s="82">
        <v>0</v>
      </c>
    </row>
    <row r="52" spans="2:12" x14ac:dyDescent="0.2">
      <c r="B52" s="82">
        <v>2.375</v>
      </c>
      <c r="C52" s="82">
        <v>0</v>
      </c>
      <c r="E52" s="82">
        <v>2.375</v>
      </c>
      <c r="F52" s="82">
        <v>0</v>
      </c>
      <c r="H52" s="82">
        <v>2.375</v>
      </c>
      <c r="I52" s="82">
        <v>0</v>
      </c>
      <c r="K52" s="82">
        <v>2.375</v>
      </c>
      <c r="L52" s="82">
        <v>0</v>
      </c>
    </row>
    <row r="53" spans="2:12" x14ac:dyDescent="0.2">
      <c r="B53" s="82">
        <v>2.4249999500000001</v>
      </c>
      <c r="C53" s="82">
        <v>0</v>
      </c>
      <c r="E53" s="82">
        <v>2.4249999500000001</v>
      </c>
      <c r="F53" s="82">
        <v>0</v>
      </c>
      <c r="H53" s="82">
        <v>2.4249999500000001</v>
      </c>
      <c r="I53" s="82">
        <v>0</v>
      </c>
      <c r="K53" s="82">
        <v>2.4249999500000001</v>
      </c>
      <c r="L53" s="82">
        <v>0</v>
      </c>
    </row>
    <row r="54" spans="2:12" x14ac:dyDescent="0.2">
      <c r="B54" s="82">
        <v>2.4749998999999998</v>
      </c>
      <c r="C54" s="82">
        <v>0</v>
      </c>
      <c r="E54" s="82">
        <v>2.4749998999999998</v>
      </c>
      <c r="F54" s="82">
        <v>0</v>
      </c>
      <c r="H54" s="82">
        <v>2.4749998999999998</v>
      </c>
      <c r="I54" s="82">
        <v>0</v>
      </c>
      <c r="K54" s="82">
        <v>2.4749998999999998</v>
      </c>
      <c r="L54" s="82">
        <v>0</v>
      </c>
    </row>
    <row r="55" spans="2:12" x14ac:dyDescent="0.2">
      <c r="B55" s="82">
        <v>2.5249998599999999</v>
      </c>
      <c r="C55" s="82">
        <v>0</v>
      </c>
      <c r="E55" s="82">
        <v>2.5249998599999999</v>
      </c>
      <c r="F55" s="82">
        <v>0</v>
      </c>
      <c r="H55" s="82">
        <v>2.5249998599999999</v>
      </c>
      <c r="I55" s="82">
        <v>0</v>
      </c>
      <c r="K55" s="82">
        <v>2.5249998599999999</v>
      </c>
      <c r="L55" s="82">
        <v>0</v>
      </c>
    </row>
    <row r="56" spans="2:12" x14ac:dyDescent="0.2">
      <c r="B56" s="82">
        <v>2.5750000499999999</v>
      </c>
      <c r="C56" s="82">
        <v>0</v>
      </c>
      <c r="E56" s="82">
        <v>2.5750000499999999</v>
      </c>
      <c r="F56" s="82">
        <v>0</v>
      </c>
      <c r="H56" s="82">
        <v>2.5750000499999999</v>
      </c>
      <c r="I56" s="82">
        <v>0</v>
      </c>
      <c r="K56" s="82">
        <v>2.5750000499999999</v>
      </c>
      <c r="L56" s="82">
        <v>1.18076801E-3</v>
      </c>
    </row>
    <row r="57" spans="2:12" x14ac:dyDescent="0.2">
      <c r="B57" s="82">
        <v>2.625</v>
      </c>
      <c r="C57" s="82">
        <v>0</v>
      </c>
      <c r="E57" s="82">
        <v>2.625</v>
      </c>
      <c r="F57" s="82">
        <v>0</v>
      </c>
      <c r="H57" s="82">
        <v>2.625</v>
      </c>
      <c r="I57" s="82">
        <v>0</v>
      </c>
      <c r="K57" s="82">
        <v>2.625</v>
      </c>
      <c r="L57" s="82">
        <v>2.3615360299999999E-3</v>
      </c>
    </row>
    <row r="58" spans="2:12" x14ac:dyDescent="0.2">
      <c r="B58" s="82">
        <v>2.6749999500000001</v>
      </c>
      <c r="C58" s="82">
        <v>2.3692846299999998E-3</v>
      </c>
      <c r="E58" s="82">
        <v>2.6749999500000001</v>
      </c>
      <c r="F58" s="82">
        <v>1.0967254599999999E-3</v>
      </c>
      <c r="H58" s="82">
        <v>2.6749999500000001</v>
      </c>
      <c r="I58" s="82">
        <v>0</v>
      </c>
      <c r="K58" s="82">
        <v>2.6749999500000001</v>
      </c>
      <c r="L58" s="82">
        <v>4.7236680999999999E-3</v>
      </c>
    </row>
    <row r="59" spans="2:12" x14ac:dyDescent="0.2">
      <c r="B59" s="82">
        <v>2.7249998999999998</v>
      </c>
      <c r="C59" s="82">
        <v>4.7379732100000004E-3</v>
      </c>
      <c r="E59" s="82">
        <v>2.7249998999999998</v>
      </c>
      <c r="F59" s="82">
        <v>2.1940469699999999E-3</v>
      </c>
      <c r="H59" s="82">
        <v>2.7249998999999998</v>
      </c>
      <c r="I59" s="82">
        <v>0</v>
      </c>
      <c r="K59" s="82">
        <v>2.7249998999999998</v>
      </c>
      <c r="L59" s="82">
        <v>1.06287003E-2</v>
      </c>
    </row>
    <row r="60" spans="2:12" x14ac:dyDescent="0.2">
      <c r="B60" s="82">
        <v>2.7749998599999999</v>
      </c>
      <c r="C60" s="82">
        <v>4.7379732100000004E-3</v>
      </c>
      <c r="E60" s="82">
        <v>2.7749998599999999</v>
      </c>
      <c r="F60" s="82">
        <v>1.09732151E-3</v>
      </c>
      <c r="H60" s="82">
        <v>2.7749998599999999</v>
      </c>
      <c r="I60" s="82">
        <v>1.08778477E-3</v>
      </c>
      <c r="K60" s="82">
        <v>2.7749998599999999</v>
      </c>
      <c r="L60" s="82">
        <v>1.2990236299999999E-2</v>
      </c>
    </row>
    <row r="61" spans="2:12" x14ac:dyDescent="0.2">
      <c r="B61" s="82">
        <v>2.8250000499999999</v>
      </c>
      <c r="C61" s="82">
        <v>5.9229135499999997E-3</v>
      </c>
      <c r="E61" s="82">
        <v>2.8250000499999999</v>
      </c>
      <c r="F61" s="82">
        <v>5.4848194100000002E-3</v>
      </c>
      <c r="H61" s="82">
        <v>2.8250000499999999</v>
      </c>
      <c r="I61" s="82">
        <v>4.3523311600000003E-3</v>
      </c>
      <c r="K61" s="82">
        <v>2.8250000499999999</v>
      </c>
      <c r="L61" s="82">
        <v>7.0852041199999998E-3</v>
      </c>
    </row>
    <row r="62" spans="2:12" x14ac:dyDescent="0.2">
      <c r="B62" s="82">
        <v>2.875</v>
      </c>
      <c r="C62" s="82">
        <v>4.7385692599999996E-3</v>
      </c>
      <c r="E62" s="82">
        <v>2.875</v>
      </c>
      <c r="F62" s="82">
        <v>8.7755918500000002E-3</v>
      </c>
      <c r="H62" s="82">
        <v>2.875</v>
      </c>
      <c r="I62" s="82">
        <v>3.2645463899999999E-3</v>
      </c>
      <c r="K62" s="82">
        <v>2.875</v>
      </c>
      <c r="L62" s="82">
        <v>7.0852041199999998E-3</v>
      </c>
    </row>
    <row r="63" spans="2:12" x14ac:dyDescent="0.2">
      <c r="B63" s="82">
        <v>2.9249999500000001</v>
      </c>
      <c r="C63" s="82">
        <v>5.9229135499999997E-3</v>
      </c>
      <c r="E63" s="82">
        <v>2.9249999500000001</v>
      </c>
      <c r="F63" s="82">
        <v>5.4848194100000002E-3</v>
      </c>
      <c r="H63" s="82">
        <v>2.9249999500000001</v>
      </c>
      <c r="I63" s="82">
        <v>2.1755695300000001E-3</v>
      </c>
      <c r="K63" s="82">
        <v>2.9249999500000001</v>
      </c>
      <c r="L63" s="82">
        <v>2.12568045E-2</v>
      </c>
    </row>
    <row r="64" spans="2:12" x14ac:dyDescent="0.2">
      <c r="B64" s="82">
        <v>2.9749998999999998</v>
      </c>
      <c r="C64" s="82">
        <v>1.1845231100000001E-2</v>
      </c>
      <c r="E64" s="82">
        <v>2.9749998999999998</v>
      </c>
      <c r="F64" s="82">
        <v>5.4848194100000002E-3</v>
      </c>
      <c r="H64" s="82">
        <v>2.9749998999999998</v>
      </c>
      <c r="I64" s="82">
        <v>5.4401159300000003E-3</v>
      </c>
      <c r="K64" s="82">
        <v>2.9749998999999998</v>
      </c>
      <c r="L64" s="82">
        <v>2.7161240600000001E-2</v>
      </c>
    </row>
    <row r="65" spans="2:12" x14ac:dyDescent="0.2">
      <c r="B65" s="82">
        <v>3.0249998599999999</v>
      </c>
      <c r="C65" s="82">
        <v>1.30301714E-2</v>
      </c>
      <c r="E65" s="82">
        <v>3.0249998599999999</v>
      </c>
      <c r="F65" s="82">
        <v>5.4848194100000002E-3</v>
      </c>
      <c r="H65" s="82">
        <v>3.0249998599999999</v>
      </c>
      <c r="I65" s="82">
        <v>7.6162815099999996E-3</v>
      </c>
      <c r="K65" s="82">
        <v>3.0249998599999999</v>
      </c>
      <c r="L65" s="82">
        <v>2.0075440399999998E-2</v>
      </c>
    </row>
    <row r="66" spans="2:12" x14ac:dyDescent="0.2">
      <c r="B66" s="82">
        <v>3.0750000499999999</v>
      </c>
      <c r="C66" s="82">
        <v>1.1845827099999999E-2</v>
      </c>
      <c r="E66" s="82">
        <v>3.0750000499999999</v>
      </c>
      <c r="F66" s="82">
        <v>4.3880939499999997E-3</v>
      </c>
      <c r="H66" s="82">
        <v>3.0750000499999999</v>
      </c>
      <c r="I66" s="82">
        <v>7.6156854600000004E-3</v>
      </c>
      <c r="K66" s="82">
        <v>3.0750000499999999</v>
      </c>
      <c r="L66" s="82">
        <v>2.12568045E-2</v>
      </c>
    </row>
    <row r="67" spans="2:12" x14ac:dyDescent="0.2">
      <c r="B67" s="82">
        <v>3.125</v>
      </c>
      <c r="C67" s="82">
        <v>1.06608868E-2</v>
      </c>
      <c r="E67" s="82">
        <v>3.125</v>
      </c>
      <c r="F67" s="82">
        <v>4.3880939499999997E-3</v>
      </c>
      <c r="H67" s="82">
        <v>3.125</v>
      </c>
      <c r="I67" s="82">
        <v>5.4401159300000003E-3</v>
      </c>
      <c r="K67" s="82">
        <v>3.125</v>
      </c>
      <c r="L67" s="82">
        <v>2.0075440399999998E-2</v>
      </c>
    </row>
    <row r="68" spans="2:12" x14ac:dyDescent="0.2">
      <c r="B68" s="82">
        <v>3.1749999500000001</v>
      </c>
      <c r="C68" s="82">
        <v>8.2916021300000007E-3</v>
      </c>
      <c r="E68" s="82">
        <v>3.1749999500000001</v>
      </c>
      <c r="F68" s="82">
        <v>2.1940469699999999E-3</v>
      </c>
      <c r="H68" s="82">
        <v>3.1749999500000001</v>
      </c>
      <c r="I68" s="82">
        <v>5.4401159300000003E-3</v>
      </c>
      <c r="K68" s="82">
        <v>3.1749999500000001</v>
      </c>
      <c r="L68" s="82">
        <v>1.2989640199999999E-2</v>
      </c>
    </row>
    <row r="69" spans="2:12" x14ac:dyDescent="0.2">
      <c r="B69" s="82">
        <v>3.2249998999999998</v>
      </c>
      <c r="C69" s="82">
        <v>9.47654247E-3</v>
      </c>
      <c r="E69" s="82">
        <v>3.2249998999999998</v>
      </c>
      <c r="F69" s="82">
        <v>2.1940469699999999E-3</v>
      </c>
      <c r="H69" s="82">
        <v>3.2249998999999998</v>
      </c>
      <c r="I69" s="82">
        <v>7.6162815099999996E-3</v>
      </c>
      <c r="K69" s="82">
        <v>3.2249998999999998</v>
      </c>
      <c r="L69" s="82">
        <v>1.53517723E-2</v>
      </c>
    </row>
    <row r="70" spans="2:12" x14ac:dyDescent="0.2">
      <c r="B70" s="82">
        <v>3.2749998599999999</v>
      </c>
      <c r="C70" s="82">
        <v>9.47654247E-3</v>
      </c>
      <c r="E70" s="82">
        <v>3.2749998599999999</v>
      </c>
      <c r="F70" s="82">
        <v>5.4848194100000002E-3</v>
      </c>
      <c r="H70" s="82">
        <v>3.2749998599999999</v>
      </c>
      <c r="I70" s="82">
        <v>6.5284967399999996E-3</v>
      </c>
      <c r="K70" s="82">
        <v>3.2749998599999999</v>
      </c>
      <c r="L70" s="82">
        <v>2.5980472599999999E-2</v>
      </c>
    </row>
    <row r="71" spans="2:12" x14ac:dyDescent="0.2">
      <c r="B71" s="82">
        <v>3.3250000499999999</v>
      </c>
      <c r="C71" s="82">
        <v>3.5536289199999999E-3</v>
      </c>
      <c r="E71" s="82">
        <v>3.3250000499999999</v>
      </c>
      <c r="F71" s="82">
        <v>8.7755918500000002E-3</v>
      </c>
      <c r="H71" s="82">
        <v>3.3250000499999999</v>
      </c>
      <c r="I71" s="82">
        <v>7.6162815099999996E-3</v>
      </c>
      <c r="K71" s="82">
        <v>3.3250000499999999</v>
      </c>
      <c r="L71" s="82">
        <v>2.3618340500000001E-2</v>
      </c>
    </row>
    <row r="72" spans="2:12" x14ac:dyDescent="0.2">
      <c r="B72" s="82">
        <v>3.375</v>
      </c>
      <c r="C72" s="82">
        <v>7.1072578399999998E-3</v>
      </c>
      <c r="E72" s="82">
        <v>3.375</v>
      </c>
      <c r="F72" s="82">
        <v>1.0969638800000001E-2</v>
      </c>
      <c r="H72" s="82">
        <v>3.375</v>
      </c>
      <c r="I72" s="82">
        <v>9.7918510400000006E-3</v>
      </c>
      <c r="K72" s="82">
        <v>3.375</v>
      </c>
      <c r="L72" s="82">
        <v>2.1256208400000001E-2</v>
      </c>
    </row>
    <row r="73" spans="2:12" x14ac:dyDescent="0.2">
      <c r="B73" s="82">
        <v>3.4249999500000001</v>
      </c>
      <c r="C73" s="82">
        <v>2.2506117799999999E-2</v>
      </c>
      <c r="E73" s="82">
        <v>3.4249999500000001</v>
      </c>
      <c r="F73" s="82">
        <v>1.4260411299999999E-2</v>
      </c>
      <c r="H73" s="82">
        <v>3.4249999500000001</v>
      </c>
      <c r="I73" s="82">
        <v>8.7040662800000005E-3</v>
      </c>
      <c r="K73" s="82">
        <v>3.4249999500000001</v>
      </c>
      <c r="L73" s="82">
        <v>2.5980472599999999E-2</v>
      </c>
    </row>
    <row r="74" spans="2:12" x14ac:dyDescent="0.2">
      <c r="B74" s="82">
        <v>3.4749998999999998</v>
      </c>
      <c r="C74" s="82">
        <v>2.4875402500000001E-2</v>
      </c>
      <c r="E74" s="82">
        <v>3.4749998999999998</v>
      </c>
      <c r="F74" s="82">
        <v>1.0969638800000001E-2</v>
      </c>
      <c r="H74" s="82">
        <v>3.4749998999999998</v>
      </c>
      <c r="I74" s="82">
        <v>1.1968612700000001E-2</v>
      </c>
      <c r="K74" s="82">
        <v>3.4749998999999998</v>
      </c>
      <c r="L74" s="82">
        <v>2.8342008599999999E-2</v>
      </c>
    </row>
    <row r="75" spans="2:12" x14ac:dyDescent="0.2">
      <c r="B75" s="82">
        <v>3.5249998599999999</v>
      </c>
      <c r="C75" s="82">
        <v>1.1845827099999999E-2</v>
      </c>
      <c r="E75" s="82">
        <v>3.5249998599999999</v>
      </c>
      <c r="F75" s="82">
        <v>4.3880939499999997E-3</v>
      </c>
      <c r="H75" s="82">
        <v>3.5249998599999999</v>
      </c>
      <c r="I75" s="82">
        <v>8.7040662800000005E-3</v>
      </c>
      <c r="K75" s="82">
        <v>3.5249998599999999</v>
      </c>
      <c r="L75" s="82">
        <v>2.3618340500000001E-2</v>
      </c>
    </row>
    <row r="76" spans="2:12" x14ac:dyDescent="0.2">
      <c r="B76" s="82">
        <v>3.5750000499999999</v>
      </c>
      <c r="C76" s="82">
        <v>9.47654247E-3</v>
      </c>
      <c r="E76" s="82">
        <v>3.5750000499999999</v>
      </c>
      <c r="F76" s="82">
        <v>1.0969638800000001E-2</v>
      </c>
      <c r="H76" s="82">
        <v>3.5750000499999999</v>
      </c>
      <c r="I76" s="82">
        <v>8.7040662800000005E-3</v>
      </c>
      <c r="K76" s="82">
        <v>3.5750000499999999</v>
      </c>
      <c r="L76" s="82">
        <v>2.2437572499999999E-2</v>
      </c>
    </row>
    <row r="77" spans="2:12" x14ac:dyDescent="0.2">
      <c r="B77" s="82">
        <v>3.625</v>
      </c>
      <c r="C77" s="82">
        <v>2.1321773499999998E-2</v>
      </c>
      <c r="E77" s="82">
        <v>3.625</v>
      </c>
      <c r="F77" s="82">
        <v>1.5357732799999999E-2</v>
      </c>
      <c r="H77" s="82">
        <v>3.625</v>
      </c>
      <c r="I77" s="82">
        <v>2.0672678900000001E-2</v>
      </c>
      <c r="K77" s="82">
        <v>3.625</v>
      </c>
      <c r="L77" s="82">
        <v>4.36937809E-2</v>
      </c>
    </row>
    <row r="78" spans="2:12" x14ac:dyDescent="0.2">
      <c r="B78" s="82">
        <v>3.6749999500000001</v>
      </c>
      <c r="C78" s="82">
        <v>2.36910582E-2</v>
      </c>
      <c r="E78" s="82">
        <v>3.6749999500000001</v>
      </c>
      <c r="F78" s="82">
        <v>1.6454458200000001E-2</v>
      </c>
      <c r="H78" s="82">
        <v>3.6749999500000001</v>
      </c>
      <c r="I78" s="82">
        <v>1.5231967000000001E-2</v>
      </c>
      <c r="K78" s="82">
        <v>3.6749999500000001</v>
      </c>
      <c r="L78" s="82">
        <v>5.1960349099999997E-2</v>
      </c>
    </row>
    <row r="79" spans="2:12" x14ac:dyDescent="0.2">
      <c r="B79" s="82">
        <v>3.7249998999999998</v>
      </c>
      <c r="C79" s="82">
        <v>1.7768740700000001E-2</v>
      </c>
      <c r="E79" s="82">
        <v>3.7249998999999998</v>
      </c>
      <c r="F79" s="82">
        <v>1.6454458200000001E-2</v>
      </c>
      <c r="H79" s="82">
        <v>3.7249998999999998</v>
      </c>
      <c r="I79" s="82">
        <v>1.08802319E-2</v>
      </c>
      <c r="K79" s="82">
        <v>3.7249998999999998</v>
      </c>
      <c r="L79" s="82">
        <v>4.36937809E-2</v>
      </c>
    </row>
    <row r="80" spans="2:12" x14ac:dyDescent="0.2">
      <c r="B80" s="82">
        <v>3.7749998599999999</v>
      </c>
      <c r="C80" s="82">
        <v>2.1321773499999998E-2</v>
      </c>
      <c r="E80" s="82">
        <v>3.7749998599999999</v>
      </c>
      <c r="F80" s="82">
        <v>1.20669603E-2</v>
      </c>
      <c r="H80" s="82">
        <v>3.7749998599999999</v>
      </c>
      <c r="I80" s="82">
        <v>1.7408728599999999E-2</v>
      </c>
      <c r="K80" s="82">
        <v>3.7749998599999999</v>
      </c>
      <c r="L80" s="82">
        <v>4.7236681000000003E-2</v>
      </c>
    </row>
    <row r="81" spans="2:12" x14ac:dyDescent="0.2">
      <c r="B81" s="82">
        <v>3.8250000499999999</v>
      </c>
      <c r="C81" s="82">
        <v>2.36910582E-2</v>
      </c>
      <c r="E81" s="82">
        <v>3.8250000499999999</v>
      </c>
      <c r="F81" s="82">
        <v>1.31636858E-2</v>
      </c>
      <c r="H81" s="82">
        <v>3.8250000499999999</v>
      </c>
      <c r="I81" s="82">
        <v>1.9584298100000001E-2</v>
      </c>
      <c r="K81" s="82">
        <v>3.8250000499999999</v>
      </c>
      <c r="L81" s="82">
        <v>5.9046149300000003E-2</v>
      </c>
    </row>
    <row r="82" spans="2:12" x14ac:dyDescent="0.2">
      <c r="B82" s="82">
        <v>3.875</v>
      </c>
      <c r="C82" s="82">
        <v>2.6060342800000001E-2</v>
      </c>
      <c r="E82" s="82">
        <v>3.875</v>
      </c>
      <c r="F82" s="82">
        <v>1.8648505199999998E-2</v>
      </c>
      <c r="H82" s="82">
        <v>3.875</v>
      </c>
      <c r="I82" s="82">
        <v>2.17604637E-2</v>
      </c>
      <c r="K82" s="82">
        <v>3.875</v>
      </c>
      <c r="L82" s="82">
        <v>4.36937809E-2</v>
      </c>
    </row>
    <row r="83" spans="2:12" x14ac:dyDescent="0.2">
      <c r="B83" s="82">
        <v>3.9249999500000001</v>
      </c>
      <c r="C83" s="82">
        <v>3.0798315999999999E-2</v>
      </c>
      <c r="E83" s="82">
        <v>3.9249999500000001</v>
      </c>
      <c r="F83" s="82">
        <v>1.75511837E-2</v>
      </c>
      <c r="H83" s="82">
        <v>3.9249999500000001</v>
      </c>
      <c r="I83" s="82">
        <v>1.4144182199999999E-2</v>
      </c>
      <c r="K83" s="82">
        <v>3.9249999500000001</v>
      </c>
      <c r="L83" s="82">
        <v>2.5979876499999999E-2</v>
      </c>
    </row>
    <row r="84" spans="2:12" x14ac:dyDescent="0.2">
      <c r="B84" s="82">
        <v>3.9749998999999998</v>
      </c>
      <c r="C84" s="82">
        <v>3.43519449E-2</v>
      </c>
      <c r="E84" s="82">
        <v>3.9749998999999998</v>
      </c>
      <c r="F84" s="82">
        <v>1.31636858E-2</v>
      </c>
      <c r="H84" s="82">
        <v>3.9749998999999998</v>
      </c>
      <c r="I84" s="82">
        <v>1.5231967000000001E-2</v>
      </c>
      <c r="K84" s="82">
        <v>3.9749998999999998</v>
      </c>
      <c r="L84" s="82">
        <v>5.1960349099999997E-2</v>
      </c>
    </row>
    <row r="85" spans="2:12" x14ac:dyDescent="0.2">
      <c r="B85" s="82">
        <v>4.0250000999999997</v>
      </c>
      <c r="C85" s="82">
        <v>3.43519449E-2</v>
      </c>
      <c r="E85" s="82">
        <v>4.0250000999999997</v>
      </c>
      <c r="F85" s="82">
        <v>1.42610073E-2</v>
      </c>
      <c r="H85" s="82">
        <v>4.0250000999999997</v>
      </c>
      <c r="I85" s="82">
        <v>2.2848248500000001E-2</v>
      </c>
      <c r="K85" s="82">
        <v>4.0250000999999997</v>
      </c>
      <c r="L85" s="82">
        <v>6.6131353399999995E-2</v>
      </c>
    </row>
    <row r="86" spans="2:12" x14ac:dyDescent="0.2">
      <c r="B86" s="82">
        <v>4.0749998099999996</v>
      </c>
      <c r="C86" s="82">
        <v>2.9613971699999998E-2</v>
      </c>
      <c r="E86" s="82">
        <v>4.0749998099999996</v>
      </c>
      <c r="F86" s="82">
        <v>1.20669603E-2</v>
      </c>
      <c r="H86" s="82">
        <v>4.0749998099999996</v>
      </c>
      <c r="I86" s="82">
        <v>1.4144182199999999E-2</v>
      </c>
      <c r="K86" s="82">
        <v>4.0749998099999996</v>
      </c>
      <c r="L86" s="82">
        <v>5.55032492E-2</v>
      </c>
    </row>
    <row r="87" spans="2:12" x14ac:dyDescent="0.2">
      <c r="B87" s="82">
        <v>4.125</v>
      </c>
      <c r="C87" s="82">
        <v>2.2506713899999999E-2</v>
      </c>
      <c r="E87" s="82">
        <v>4.125</v>
      </c>
      <c r="F87" s="82">
        <v>1.31636858E-2</v>
      </c>
      <c r="H87" s="82">
        <v>4.125</v>
      </c>
      <c r="I87" s="82">
        <v>4.3523311600000003E-3</v>
      </c>
      <c r="K87" s="82">
        <v>4.125</v>
      </c>
      <c r="L87" s="82">
        <v>5.0779581099999999E-2</v>
      </c>
    </row>
    <row r="88" spans="2:12" x14ac:dyDescent="0.2">
      <c r="B88" s="82">
        <v>4.1750001900000004</v>
      </c>
      <c r="C88" s="82">
        <v>2.0137429200000001E-2</v>
      </c>
      <c r="E88" s="82">
        <v>4.1750001900000004</v>
      </c>
      <c r="F88" s="82">
        <v>1.9745230700000001E-2</v>
      </c>
      <c r="H88" s="82">
        <v>4.1750001900000004</v>
      </c>
      <c r="I88" s="82">
        <v>1.3056397399999999E-2</v>
      </c>
      <c r="K88" s="82">
        <v>4.1750001900000004</v>
      </c>
      <c r="L88" s="82">
        <v>4.36937809E-2</v>
      </c>
    </row>
    <row r="89" spans="2:12" x14ac:dyDescent="0.2">
      <c r="B89" s="82">
        <v>4.2249999000000003</v>
      </c>
      <c r="C89" s="82">
        <v>2.0136833199999999E-2</v>
      </c>
      <c r="E89" s="82">
        <v>4.2249999000000003</v>
      </c>
      <c r="F89" s="82">
        <v>2.08425522E-2</v>
      </c>
      <c r="H89" s="82">
        <v>4.2249999000000003</v>
      </c>
      <c r="I89" s="82">
        <v>1.3055801400000001E-2</v>
      </c>
      <c r="K89" s="82">
        <v>4.2249999000000003</v>
      </c>
      <c r="L89" s="82">
        <v>3.8970112799999998E-2</v>
      </c>
    </row>
    <row r="90" spans="2:12" x14ac:dyDescent="0.2">
      <c r="B90" s="82">
        <v>4.2750000999999997</v>
      </c>
      <c r="C90" s="82">
        <v>1.65838003E-2</v>
      </c>
      <c r="E90" s="82">
        <v>4.2750000999999997</v>
      </c>
      <c r="F90" s="82">
        <v>1.20669603E-2</v>
      </c>
      <c r="H90" s="82">
        <v>4.2750000999999997</v>
      </c>
      <c r="I90" s="82">
        <v>7.6162815099999996E-3</v>
      </c>
      <c r="K90" s="82">
        <v>4.2750000999999997</v>
      </c>
      <c r="L90" s="82">
        <v>2.9522776600000002E-2</v>
      </c>
    </row>
    <row r="91" spans="2:12" x14ac:dyDescent="0.2">
      <c r="B91" s="82">
        <v>4.3249998099999996</v>
      </c>
      <c r="C91" s="82">
        <v>1.89530849E-2</v>
      </c>
      <c r="E91" s="82">
        <v>4.3249998099999996</v>
      </c>
      <c r="F91" s="82">
        <v>1.0969638800000001E-2</v>
      </c>
      <c r="H91" s="82">
        <v>4.3249998099999996</v>
      </c>
      <c r="I91" s="82">
        <v>1.6320347799999999E-2</v>
      </c>
      <c r="K91" s="82">
        <v>4.3249998099999996</v>
      </c>
      <c r="L91" s="82">
        <v>3.07041407E-2</v>
      </c>
    </row>
    <row r="92" spans="2:12" x14ac:dyDescent="0.2">
      <c r="B92" s="82">
        <v>4.375</v>
      </c>
      <c r="C92" s="82">
        <v>1.7768144600000001E-2</v>
      </c>
      <c r="E92" s="82">
        <v>4.375</v>
      </c>
      <c r="F92" s="82">
        <v>9.8723173099999999E-3</v>
      </c>
      <c r="H92" s="82">
        <v>4.375</v>
      </c>
      <c r="I92" s="82">
        <v>1.5231967000000001E-2</v>
      </c>
      <c r="K92" s="82">
        <v>4.375</v>
      </c>
      <c r="L92" s="82">
        <v>3.5427808800000002E-2</v>
      </c>
    </row>
    <row r="93" spans="2:12" x14ac:dyDescent="0.2">
      <c r="B93" s="82">
        <v>4.4250001900000004</v>
      </c>
      <c r="C93" s="82">
        <v>1.30301714E-2</v>
      </c>
      <c r="E93" s="82">
        <v>4.4250001900000004</v>
      </c>
      <c r="F93" s="82">
        <v>4.3880939499999997E-3</v>
      </c>
      <c r="H93" s="82">
        <v>4.4250001900000004</v>
      </c>
      <c r="I93" s="82">
        <v>1.08802319E-2</v>
      </c>
      <c r="K93" s="82">
        <v>4.4250001900000004</v>
      </c>
      <c r="L93" s="82">
        <v>2.7160644500000001E-2</v>
      </c>
    </row>
    <row r="94" spans="2:12" x14ac:dyDescent="0.2">
      <c r="B94" s="82">
        <v>4.4749999000000003</v>
      </c>
      <c r="C94" s="82">
        <v>1.5399456000000001E-2</v>
      </c>
      <c r="E94" s="82">
        <v>4.4749999000000003</v>
      </c>
      <c r="F94" s="82">
        <v>1.42610073E-2</v>
      </c>
      <c r="H94" s="82">
        <v>4.4749999000000003</v>
      </c>
      <c r="I94" s="82">
        <v>1.5232562999999999E-2</v>
      </c>
      <c r="K94" s="82">
        <v>4.4749999000000003</v>
      </c>
      <c r="L94" s="82">
        <v>4.2513012900000001E-2</v>
      </c>
    </row>
    <row r="95" spans="2:12" x14ac:dyDescent="0.2">
      <c r="B95" s="82">
        <v>4.5250000999999997</v>
      </c>
      <c r="C95" s="82">
        <v>2.8429031399999999E-2</v>
      </c>
      <c r="E95" s="82">
        <v>4.5250000999999997</v>
      </c>
      <c r="F95" s="82">
        <v>2.1939277600000001E-2</v>
      </c>
      <c r="H95" s="82">
        <v>4.5250000999999997</v>
      </c>
      <c r="I95" s="82">
        <v>2.61127949E-2</v>
      </c>
      <c r="K95" s="82">
        <v>4.5250000999999997</v>
      </c>
      <c r="L95" s="82">
        <v>6.4950585399999997E-2</v>
      </c>
    </row>
    <row r="96" spans="2:12" x14ac:dyDescent="0.2">
      <c r="B96" s="82">
        <v>4.5749998099999996</v>
      </c>
      <c r="C96" s="82">
        <v>3.0798315999999999E-2</v>
      </c>
      <c r="E96" s="82">
        <v>4.5749998099999996</v>
      </c>
      <c r="F96" s="82">
        <v>1.75511837E-2</v>
      </c>
      <c r="H96" s="82">
        <v>4.5749998099999996</v>
      </c>
      <c r="I96" s="82">
        <v>3.1552314800000002E-2</v>
      </c>
      <c r="K96" s="82">
        <v>4.5749998099999996</v>
      </c>
      <c r="L96" s="82">
        <v>5.1960349099999997E-2</v>
      </c>
    </row>
    <row r="97" spans="2:12" x14ac:dyDescent="0.2">
      <c r="B97" s="82">
        <v>4.625</v>
      </c>
      <c r="C97" s="82">
        <v>2.6060342800000001E-2</v>
      </c>
      <c r="E97" s="82">
        <v>4.625</v>
      </c>
      <c r="F97" s="82">
        <v>1.75511837E-2</v>
      </c>
      <c r="H97" s="82">
        <v>4.625</v>
      </c>
      <c r="I97" s="82">
        <v>2.2848248500000001E-2</v>
      </c>
      <c r="K97" s="82">
        <v>4.625</v>
      </c>
      <c r="L97" s="82">
        <v>4.4874548899999998E-2</v>
      </c>
    </row>
    <row r="98" spans="2:12" x14ac:dyDescent="0.2">
      <c r="B98" s="82">
        <v>4.6750001900000004</v>
      </c>
      <c r="C98" s="82">
        <v>2.2506713899999999E-2</v>
      </c>
      <c r="E98" s="82">
        <v>4.6750001900000004</v>
      </c>
      <c r="F98" s="82">
        <v>1.6455054300000001E-2</v>
      </c>
      <c r="H98" s="82">
        <v>4.6750001900000004</v>
      </c>
      <c r="I98" s="82">
        <v>1.3056397399999999E-2</v>
      </c>
      <c r="K98" s="82">
        <v>4.6750001900000004</v>
      </c>
      <c r="L98" s="82">
        <v>5.7864785199999998E-2</v>
      </c>
    </row>
    <row r="99" spans="2:12" x14ac:dyDescent="0.2">
      <c r="B99" s="82">
        <v>4.7249999000000003</v>
      </c>
      <c r="C99" s="82">
        <v>1.65838003E-2</v>
      </c>
      <c r="E99" s="82">
        <v>4.7249999000000003</v>
      </c>
      <c r="F99" s="82">
        <v>1.09702349E-2</v>
      </c>
      <c r="H99" s="82">
        <v>4.7249999000000003</v>
      </c>
      <c r="I99" s="82">
        <v>6.5284967399999996E-3</v>
      </c>
      <c r="K99" s="82">
        <v>4.7249999000000003</v>
      </c>
      <c r="L99" s="82">
        <v>5.0779581099999999E-2</v>
      </c>
    </row>
    <row r="100" spans="2:12" x14ac:dyDescent="0.2">
      <c r="B100" s="82">
        <v>4.7750000999999997</v>
      </c>
      <c r="C100" s="82">
        <v>1.7768144600000001E-2</v>
      </c>
      <c r="E100" s="82">
        <v>4.7750000999999997</v>
      </c>
      <c r="F100" s="82">
        <v>7.6782703399999996E-3</v>
      </c>
      <c r="H100" s="82">
        <v>4.7750000999999997</v>
      </c>
      <c r="I100" s="82">
        <v>6.5284967399999996E-3</v>
      </c>
      <c r="K100" s="82">
        <v>4.7750000999999997</v>
      </c>
      <c r="L100" s="82">
        <v>3.5427212700000002E-2</v>
      </c>
    </row>
    <row r="101" spans="2:12" x14ac:dyDescent="0.2">
      <c r="B101" s="82">
        <v>4.8249998099999996</v>
      </c>
      <c r="C101" s="82">
        <v>1.89530849E-2</v>
      </c>
      <c r="E101" s="82">
        <v>4.8249998099999996</v>
      </c>
      <c r="F101" s="82">
        <v>9.8723173099999999E-3</v>
      </c>
      <c r="H101" s="82">
        <v>4.8249998099999996</v>
      </c>
      <c r="I101" s="82">
        <v>1.08802319E-2</v>
      </c>
      <c r="K101" s="82">
        <v>4.8249998099999996</v>
      </c>
      <c r="L101" s="82">
        <v>3.07041407E-2</v>
      </c>
    </row>
    <row r="102" spans="2:12" x14ac:dyDescent="0.2">
      <c r="B102" s="82">
        <v>4.875</v>
      </c>
      <c r="C102" s="82">
        <v>1.1845231100000001E-2</v>
      </c>
      <c r="E102" s="82">
        <v>4.875</v>
      </c>
      <c r="F102" s="82">
        <v>9.8729133600000008E-3</v>
      </c>
      <c r="H102" s="82">
        <v>4.875</v>
      </c>
      <c r="I102" s="82">
        <v>8.7040662800000005E-3</v>
      </c>
      <c r="K102" s="82">
        <v>4.875</v>
      </c>
      <c r="L102" s="82">
        <v>2.2437572499999999E-2</v>
      </c>
    </row>
    <row r="103" spans="2:12" x14ac:dyDescent="0.2">
      <c r="B103" s="82">
        <v>4.9250001900000004</v>
      </c>
      <c r="C103" s="82">
        <v>9.4759464299999999E-3</v>
      </c>
      <c r="E103" s="82">
        <v>4.9250001900000004</v>
      </c>
      <c r="F103" s="82">
        <v>9.8729133600000008E-3</v>
      </c>
      <c r="H103" s="82">
        <v>4.9250001900000004</v>
      </c>
      <c r="I103" s="82">
        <v>7.6156854600000004E-3</v>
      </c>
      <c r="K103" s="82">
        <v>4.9250001900000004</v>
      </c>
      <c r="L103" s="82">
        <v>2.7160644500000001E-2</v>
      </c>
    </row>
    <row r="104" spans="2:12" x14ac:dyDescent="0.2">
      <c r="B104" s="82">
        <v>4.9749999000000003</v>
      </c>
      <c r="C104" s="82">
        <v>1.89530849E-2</v>
      </c>
      <c r="E104" s="82">
        <v>4.9749999000000003</v>
      </c>
      <c r="F104" s="82">
        <v>1.8648505199999998E-2</v>
      </c>
      <c r="H104" s="82">
        <v>4.9749999000000003</v>
      </c>
      <c r="I104" s="82">
        <v>1.3055801400000001E-2</v>
      </c>
      <c r="K104" s="82">
        <v>4.9749999000000003</v>
      </c>
      <c r="L104" s="82">
        <v>4.0151476899999997E-2</v>
      </c>
    </row>
    <row r="105" spans="2:12" x14ac:dyDescent="0.2">
      <c r="B105" s="82">
        <v>5.0250000999999997</v>
      </c>
      <c r="C105" s="82">
        <v>2.72452831E-2</v>
      </c>
      <c r="E105" s="82">
        <v>5.0250000999999997</v>
      </c>
      <c r="F105" s="82">
        <v>1.6454458200000001E-2</v>
      </c>
      <c r="H105" s="82">
        <v>5.0250000999999997</v>
      </c>
      <c r="I105" s="82">
        <v>1.3056397399999999E-2</v>
      </c>
      <c r="K105" s="82">
        <v>5.0250000999999997</v>
      </c>
      <c r="L105" s="82">
        <v>4.4875144999999998E-2</v>
      </c>
    </row>
    <row r="106" spans="2:12" x14ac:dyDescent="0.2">
      <c r="B106" s="82">
        <v>5.0749998099999996</v>
      </c>
      <c r="C106" s="82">
        <v>2.7244687100000001E-2</v>
      </c>
      <c r="E106" s="82">
        <v>5.0749998099999996</v>
      </c>
      <c r="F106" s="82">
        <v>1.20669603E-2</v>
      </c>
      <c r="H106" s="82">
        <v>5.0749998099999996</v>
      </c>
      <c r="I106" s="82">
        <v>9.7924470899999998E-3</v>
      </c>
      <c r="K106" s="82">
        <v>5.0749998099999996</v>
      </c>
      <c r="L106" s="82">
        <v>4.7236084900000003E-2</v>
      </c>
    </row>
    <row r="107" spans="2:12" x14ac:dyDescent="0.2">
      <c r="B107" s="82">
        <v>5.125</v>
      </c>
      <c r="C107" s="82">
        <v>2.2506117799999999E-2</v>
      </c>
      <c r="E107" s="82">
        <v>5.125</v>
      </c>
      <c r="F107" s="82">
        <v>1.6454458200000001E-2</v>
      </c>
      <c r="H107" s="82">
        <v>5.125</v>
      </c>
      <c r="I107" s="82">
        <v>1.4144182199999999E-2</v>
      </c>
      <c r="K107" s="82">
        <v>5.125</v>
      </c>
      <c r="L107" s="82">
        <v>3.7789344799999999E-2</v>
      </c>
    </row>
    <row r="108" spans="2:12" x14ac:dyDescent="0.2">
      <c r="B108" s="82">
        <v>5.1750001900000004</v>
      </c>
      <c r="C108" s="82">
        <v>2.6060342800000001E-2</v>
      </c>
      <c r="E108" s="82">
        <v>5.1750001900000004</v>
      </c>
      <c r="F108" s="82">
        <v>1.5357732799999999E-2</v>
      </c>
      <c r="H108" s="82">
        <v>5.1750001900000004</v>
      </c>
      <c r="I108" s="82">
        <v>1.8496513400000001E-2</v>
      </c>
      <c r="K108" s="82">
        <v>5.1750001900000004</v>
      </c>
      <c r="L108" s="82">
        <v>3.5427808800000002E-2</v>
      </c>
    </row>
    <row r="109" spans="2:12" x14ac:dyDescent="0.2">
      <c r="B109" s="82">
        <v>5.2249999000000003</v>
      </c>
      <c r="C109" s="82">
        <v>2.6060342800000001E-2</v>
      </c>
      <c r="E109" s="82">
        <v>5.2249999000000003</v>
      </c>
      <c r="F109" s="82">
        <v>8.7761878999999994E-3</v>
      </c>
      <c r="H109" s="82">
        <v>5.2249999000000003</v>
      </c>
      <c r="I109" s="82">
        <v>1.9584298100000001E-2</v>
      </c>
      <c r="K109" s="82">
        <v>5.2249999000000003</v>
      </c>
      <c r="L109" s="82">
        <v>4.8417449000000001E-2</v>
      </c>
    </row>
    <row r="110" spans="2:12" x14ac:dyDescent="0.2">
      <c r="B110" s="82">
        <v>5.2750000999999997</v>
      </c>
      <c r="C110" s="82">
        <v>2.7244687100000001E-2</v>
      </c>
      <c r="E110" s="82">
        <v>5.2750000999999997</v>
      </c>
      <c r="F110" s="82">
        <v>1.20663643E-2</v>
      </c>
      <c r="H110" s="82">
        <v>5.2750000999999997</v>
      </c>
      <c r="I110" s="82">
        <v>1.7408132600000001E-2</v>
      </c>
      <c r="K110" s="82">
        <v>5.2750000999999997</v>
      </c>
      <c r="L110" s="82">
        <v>6.3769221299999998E-2</v>
      </c>
    </row>
    <row r="111" spans="2:12" x14ac:dyDescent="0.2">
      <c r="B111" s="82">
        <v>5.3249998099999996</v>
      </c>
      <c r="C111" s="82">
        <v>2.2506713899999999E-2</v>
      </c>
      <c r="E111" s="82">
        <v>5.3249998099999996</v>
      </c>
      <c r="F111" s="82">
        <v>1.31636858E-2</v>
      </c>
      <c r="H111" s="82">
        <v>5.3249998099999996</v>
      </c>
      <c r="I111" s="82">
        <v>1.1968612700000001E-2</v>
      </c>
      <c r="K111" s="82">
        <v>5.3249998099999996</v>
      </c>
      <c r="L111" s="82">
        <v>4.8417449000000001E-2</v>
      </c>
    </row>
    <row r="112" spans="2:12" x14ac:dyDescent="0.2">
      <c r="B112" s="82">
        <v>5.375</v>
      </c>
      <c r="C112" s="82">
        <v>9.47654247E-3</v>
      </c>
      <c r="E112" s="82">
        <v>5.375</v>
      </c>
      <c r="F112" s="82">
        <v>1.0969638800000001E-2</v>
      </c>
      <c r="H112" s="82">
        <v>5.375</v>
      </c>
      <c r="I112" s="82">
        <v>1.1968016600000001E-2</v>
      </c>
      <c r="K112" s="82">
        <v>5.375</v>
      </c>
      <c r="L112" s="82">
        <v>2.8342008599999999E-2</v>
      </c>
    </row>
    <row r="113" spans="2:12" x14ac:dyDescent="0.2">
      <c r="B113" s="82">
        <v>5.4250001900000004</v>
      </c>
      <c r="C113" s="82">
        <v>1.30295753E-2</v>
      </c>
      <c r="E113" s="82">
        <v>5.4250001900000004</v>
      </c>
      <c r="F113" s="82">
        <v>1.31636858E-2</v>
      </c>
      <c r="H113" s="82">
        <v>5.4250001900000004</v>
      </c>
      <c r="I113" s="82">
        <v>1.1968016600000001E-2</v>
      </c>
      <c r="K113" s="82">
        <v>5.4250001900000004</v>
      </c>
      <c r="L113" s="82">
        <v>3.07041407E-2</v>
      </c>
    </row>
    <row r="114" spans="2:12" x14ac:dyDescent="0.2">
      <c r="B114" s="82">
        <v>5.4749999000000003</v>
      </c>
      <c r="C114" s="82">
        <v>1.7768144600000001E-2</v>
      </c>
      <c r="E114" s="82">
        <v>5.4749999000000003</v>
      </c>
      <c r="F114" s="82">
        <v>1.97458267E-2</v>
      </c>
      <c r="H114" s="82">
        <v>5.4749999000000003</v>
      </c>
      <c r="I114" s="82">
        <v>7.6162815099999996E-3</v>
      </c>
      <c r="K114" s="82">
        <v>5.4749999000000003</v>
      </c>
      <c r="L114" s="82">
        <v>3.4247040700000002E-2</v>
      </c>
    </row>
    <row r="115" spans="2:12" x14ac:dyDescent="0.2">
      <c r="B115" s="82">
        <v>5.5250000999999997</v>
      </c>
      <c r="C115" s="82">
        <v>2.36910582E-2</v>
      </c>
      <c r="E115" s="82">
        <v>5.5250000999999997</v>
      </c>
      <c r="F115" s="82">
        <v>2.1939277600000001E-2</v>
      </c>
      <c r="H115" s="82">
        <v>5.5250000999999997</v>
      </c>
      <c r="I115" s="82">
        <v>1.3056397399999999E-2</v>
      </c>
      <c r="K115" s="82">
        <v>5.5250000999999997</v>
      </c>
      <c r="L115" s="82">
        <v>5.3141117100000003E-2</v>
      </c>
    </row>
    <row r="116" spans="2:12" x14ac:dyDescent="0.2">
      <c r="B116" s="82">
        <v>5.5749998099999996</v>
      </c>
      <c r="C116" s="82">
        <v>2.2506713899999999E-2</v>
      </c>
      <c r="E116" s="82">
        <v>5.5749998099999996</v>
      </c>
      <c r="F116" s="82">
        <v>1.9745230700000001E-2</v>
      </c>
      <c r="H116" s="82">
        <v>5.5749998099999996</v>
      </c>
      <c r="I116" s="82">
        <v>1.4144182199999999E-2</v>
      </c>
      <c r="K116" s="82">
        <v>5.5749998099999996</v>
      </c>
      <c r="L116" s="82">
        <v>5.9045553200000003E-2</v>
      </c>
    </row>
    <row r="117" spans="2:12" x14ac:dyDescent="0.2">
      <c r="B117" s="82">
        <v>5.625</v>
      </c>
      <c r="C117" s="82">
        <v>2.0137429200000001E-2</v>
      </c>
      <c r="E117" s="82">
        <v>5.625</v>
      </c>
      <c r="F117" s="82">
        <v>1.9745230700000001E-2</v>
      </c>
      <c r="H117" s="82">
        <v>5.625</v>
      </c>
      <c r="I117" s="82">
        <v>1.8496513400000001E-2</v>
      </c>
      <c r="K117" s="82">
        <v>5.625</v>
      </c>
      <c r="L117" s="82">
        <v>4.6055912999999997E-2</v>
      </c>
    </row>
    <row r="118" spans="2:12" x14ac:dyDescent="0.2">
      <c r="B118" s="82">
        <v>5.6750001900000004</v>
      </c>
      <c r="C118" s="82">
        <v>2.36910582E-2</v>
      </c>
      <c r="E118" s="82">
        <v>5.6750001900000004</v>
      </c>
      <c r="F118" s="82">
        <v>1.8648505199999998E-2</v>
      </c>
      <c r="H118" s="82">
        <v>5.6750001900000004</v>
      </c>
      <c r="I118" s="82">
        <v>2.50244141E-2</v>
      </c>
      <c r="K118" s="82">
        <v>5.6750001900000004</v>
      </c>
      <c r="L118" s="82">
        <v>5.3141117100000003E-2</v>
      </c>
    </row>
    <row r="119" spans="2:12" x14ac:dyDescent="0.2">
      <c r="B119" s="82">
        <v>5.7249999000000003</v>
      </c>
      <c r="C119" s="82">
        <v>2.36910582E-2</v>
      </c>
      <c r="E119" s="82">
        <v>5.7249999000000003</v>
      </c>
      <c r="F119" s="82">
        <v>2.08425522E-2</v>
      </c>
      <c r="H119" s="82">
        <v>5.7249999000000003</v>
      </c>
      <c r="I119" s="82">
        <v>1.5231967000000001E-2</v>
      </c>
      <c r="K119" s="82">
        <v>5.7249999000000003</v>
      </c>
      <c r="L119" s="82">
        <v>5.6683421099999999E-2</v>
      </c>
    </row>
    <row r="120" spans="2:12" x14ac:dyDescent="0.2">
      <c r="B120" s="82">
        <v>5.7750000999999997</v>
      </c>
      <c r="C120" s="82">
        <v>2.36910582E-2</v>
      </c>
      <c r="E120" s="82">
        <v>5.7750000999999997</v>
      </c>
      <c r="F120" s="82">
        <v>1.7551779699999999E-2</v>
      </c>
      <c r="H120" s="82">
        <v>5.7750000999999997</v>
      </c>
      <c r="I120" s="82">
        <v>9.7924470899999998E-3</v>
      </c>
      <c r="K120" s="82">
        <v>5.7750000999999997</v>
      </c>
      <c r="L120" s="82">
        <v>3.5427808800000002E-2</v>
      </c>
    </row>
    <row r="121" spans="2:12" x14ac:dyDescent="0.2">
      <c r="B121" s="82">
        <v>5.8249998099999996</v>
      </c>
      <c r="C121" s="82">
        <v>1.5399456000000001E-2</v>
      </c>
      <c r="E121" s="82">
        <v>5.8249998099999996</v>
      </c>
      <c r="F121" s="82">
        <v>1.0969638800000001E-2</v>
      </c>
      <c r="H121" s="82">
        <v>5.8249998099999996</v>
      </c>
      <c r="I121" s="82">
        <v>1.1968016600000001E-2</v>
      </c>
      <c r="K121" s="82">
        <v>5.8249998099999996</v>
      </c>
      <c r="L121" s="82">
        <v>1.88946724E-2</v>
      </c>
    </row>
    <row r="122" spans="2:12" x14ac:dyDescent="0.2">
      <c r="B122" s="82">
        <v>5.875</v>
      </c>
      <c r="C122" s="82">
        <v>1.539886E-2</v>
      </c>
      <c r="E122" s="82">
        <v>5.875</v>
      </c>
      <c r="F122" s="82">
        <v>1.0969638800000001E-2</v>
      </c>
      <c r="H122" s="82">
        <v>5.875</v>
      </c>
      <c r="I122" s="82">
        <v>8.7040662800000005E-3</v>
      </c>
      <c r="K122" s="82">
        <v>5.875</v>
      </c>
      <c r="L122" s="82">
        <v>2.7160644500000001E-2</v>
      </c>
    </row>
    <row r="123" spans="2:12" x14ac:dyDescent="0.2">
      <c r="B123" s="82">
        <v>5.9250001900000004</v>
      </c>
      <c r="C123" s="82">
        <v>2.0137429200000001E-2</v>
      </c>
      <c r="E123" s="82">
        <v>5.9250001900000004</v>
      </c>
      <c r="F123" s="82">
        <v>8.7761878999999994E-3</v>
      </c>
      <c r="H123" s="82">
        <v>5.9250001900000004</v>
      </c>
      <c r="I123" s="82">
        <v>7.6162815099999996E-3</v>
      </c>
      <c r="K123" s="82">
        <v>5.9250001900000004</v>
      </c>
      <c r="L123" s="82">
        <v>3.6608576800000001E-2</v>
      </c>
    </row>
    <row r="124" spans="2:12" x14ac:dyDescent="0.2">
      <c r="B124" s="82">
        <v>5.9749999000000003</v>
      </c>
      <c r="C124" s="82">
        <v>2.48759985E-2</v>
      </c>
      <c r="E124" s="82">
        <v>5.9749999000000003</v>
      </c>
      <c r="F124" s="82">
        <v>9.8729133600000008E-3</v>
      </c>
      <c r="H124" s="82">
        <v>5.9749999000000003</v>
      </c>
      <c r="I124" s="82">
        <v>1.4144182199999999E-2</v>
      </c>
      <c r="K124" s="82">
        <v>5.9749999000000003</v>
      </c>
      <c r="L124" s="82">
        <v>3.1884908699999999E-2</v>
      </c>
    </row>
    <row r="125" spans="2:12" x14ac:dyDescent="0.2">
      <c r="B125" s="82">
        <v>6.0250000999999997</v>
      </c>
      <c r="C125" s="82">
        <v>2.2506713899999999E-2</v>
      </c>
      <c r="E125" s="82">
        <v>6.0250000999999997</v>
      </c>
      <c r="F125" s="82">
        <v>1.5357732799999999E-2</v>
      </c>
      <c r="H125" s="82">
        <v>6.0250000999999997</v>
      </c>
      <c r="I125" s="82">
        <v>1.3056397399999999E-2</v>
      </c>
      <c r="K125" s="82">
        <v>6.0250000999999997</v>
      </c>
      <c r="L125" s="82">
        <v>3.5427808800000002E-2</v>
      </c>
    </row>
    <row r="126" spans="2:12" x14ac:dyDescent="0.2">
      <c r="B126" s="82">
        <v>6.0749998099999996</v>
      </c>
      <c r="C126" s="82">
        <v>1.06608868E-2</v>
      </c>
      <c r="E126" s="82">
        <v>6.0749998099999996</v>
      </c>
      <c r="F126" s="82">
        <v>1.5357136699999999E-2</v>
      </c>
      <c r="H126" s="82">
        <v>6.0749998099999996</v>
      </c>
      <c r="I126" s="82">
        <v>5.4401159300000003E-3</v>
      </c>
      <c r="K126" s="82">
        <v>6.0749998099999996</v>
      </c>
      <c r="L126" s="82">
        <v>3.7789344799999999E-2</v>
      </c>
    </row>
    <row r="127" spans="2:12" x14ac:dyDescent="0.2">
      <c r="B127" s="82">
        <v>6.125</v>
      </c>
      <c r="C127" s="82">
        <v>2.6059746700000001E-2</v>
      </c>
      <c r="E127" s="82">
        <v>6.125</v>
      </c>
      <c r="F127" s="82">
        <v>2.3036003100000001E-2</v>
      </c>
      <c r="H127" s="82">
        <v>6.125</v>
      </c>
      <c r="I127" s="82">
        <v>1.08802319E-2</v>
      </c>
      <c r="K127" s="82">
        <v>6.125</v>
      </c>
      <c r="L127" s="82">
        <v>5.1960349099999997E-2</v>
      </c>
    </row>
    <row r="128" spans="2:12" x14ac:dyDescent="0.2">
      <c r="B128" s="82">
        <v>6.1750001900000004</v>
      </c>
      <c r="C128" s="82">
        <v>4.1459202799999997E-2</v>
      </c>
      <c r="E128" s="82">
        <v>6.1750001900000004</v>
      </c>
      <c r="F128" s="82">
        <v>2.63273716E-2</v>
      </c>
      <c r="H128" s="82">
        <v>6.1750001900000004</v>
      </c>
      <c r="I128" s="82">
        <v>1.6320347799999999E-2</v>
      </c>
      <c r="K128" s="82">
        <v>6.1750001900000004</v>
      </c>
      <c r="L128" s="82">
        <v>6.6131353399999995E-2</v>
      </c>
    </row>
    <row r="129" spans="2:12" x14ac:dyDescent="0.2">
      <c r="B129" s="82">
        <v>6.2249999000000003</v>
      </c>
      <c r="C129" s="82">
        <v>3.1983256299999999E-2</v>
      </c>
      <c r="E129" s="82">
        <v>6.2249999000000003</v>
      </c>
      <c r="F129" s="82">
        <v>1.6454458200000001E-2</v>
      </c>
      <c r="H129" s="82">
        <v>6.2249999000000003</v>
      </c>
      <c r="I129" s="82">
        <v>1.9584298100000001E-2</v>
      </c>
      <c r="K129" s="82">
        <v>6.2249999000000003</v>
      </c>
      <c r="L129" s="82">
        <v>6.3769221299999998E-2</v>
      </c>
    </row>
    <row r="130" spans="2:12" x14ac:dyDescent="0.2">
      <c r="B130" s="82">
        <v>6.2750000999999997</v>
      </c>
      <c r="C130" s="82">
        <v>3.43519449E-2</v>
      </c>
      <c r="E130" s="82">
        <v>6.2750000999999997</v>
      </c>
      <c r="F130" s="82">
        <v>1.20669603E-2</v>
      </c>
      <c r="H130" s="82">
        <v>6.2750000999999997</v>
      </c>
      <c r="I130" s="82">
        <v>2.0672678900000001E-2</v>
      </c>
      <c r="K130" s="82">
        <v>6.2750000999999997</v>
      </c>
      <c r="L130" s="82">
        <v>5.3141117100000003E-2</v>
      </c>
    </row>
    <row r="131" spans="2:12" x14ac:dyDescent="0.2">
      <c r="B131" s="82">
        <v>6.3249998099999996</v>
      </c>
      <c r="C131" s="82">
        <v>3.6721229600000002E-2</v>
      </c>
      <c r="E131" s="82">
        <v>6.3249998099999996</v>
      </c>
      <c r="F131" s="82">
        <v>1.8649101299999998E-2</v>
      </c>
      <c r="H131" s="82">
        <v>6.3249998099999996</v>
      </c>
      <c r="I131" s="82">
        <v>2.0672678900000001E-2</v>
      </c>
      <c r="K131" s="82">
        <v>6.3249998099999996</v>
      </c>
      <c r="L131" s="82">
        <v>5.0779581099999999E-2</v>
      </c>
    </row>
    <row r="132" spans="2:12" x14ac:dyDescent="0.2">
      <c r="B132" s="82">
        <v>6.375</v>
      </c>
      <c r="C132" s="82">
        <v>2.9613971699999998E-2</v>
      </c>
      <c r="E132" s="82">
        <v>6.375</v>
      </c>
      <c r="F132" s="82">
        <v>1.6454458200000001E-2</v>
      </c>
      <c r="H132" s="82">
        <v>6.375</v>
      </c>
      <c r="I132" s="82">
        <v>1.7408132600000001E-2</v>
      </c>
      <c r="K132" s="82">
        <v>6.375</v>
      </c>
      <c r="L132" s="82">
        <v>5.7864785199999998E-2</v>
      </c>
    </row>
    <row r="133" spans="2:12" x14ac:dyDescent="0.2">
      <c r="B133" s="82">
        <v>6.4250001900000004</v>
      </c>
      <c r="C133" s="82">
        <v>1.539886E-2</v>
      </c>
      <c r="E133" s="82">
        <v>6.4250001900000004</v>
      </c>
      <c r="F133" s="82">
        <v>9.8723173099999999E-3</v>
      </c>
      <c r="H133" s="82">
        <v>6.4250001900000004</v>
      </c>
      <c r="I133" s="82">
        <v>6.5279007000000003E-3</v>
      </c>
      <c r="K133" s="82">
        <v>6.4250001900000004</v>
      </c>
      <c r="L133" s="82">
        <v>4.4874548899999998E-2</v>
      </c>
    </row>
    <row r="134" spans="2:12" x14ac:dyDescent="0.2">
      <c r="B134" s="82">
        <v>6.4749999000000003</v>
      </c>
      <c r="C134" s="82">
        <v>1.30301714E-2</v>
      </c>
      <c r="E134" s="82">
        <v>6.4749999000000003</v>
      </c>
      <c r="F134" s="82">
        <v>1.6454458200000001E-2</v>
      </c>
      <c r="H134" s="82">
        <v>6.4749999000000003</v>
      </c>
      <c r="I134" s="82">
        <v>1.6320347799999999E-2</v>
      </c>
      <c r="K134" s="82">
        <v>6.4749999000000003</v>
      </c>
      <c r="L134" s="82">
        <v>4.95988131E-2</v>
      </c>
    </row>
    <row r="135" spans="2:12" x14ac:dyDescent="0.2">
      <c r="B135" s="82">
        <v>6.5250000999999997</v>
      </c>
      <c r="C135" s="82">
        <v>3.31676006E-2</v>
      </c>
      <c r="E135" s="82">
        <v>6.5250000999999997</v>
      </c>
      <c r="F135" s="82">
        <v>1.6454458200000001E-2</v>
      </c>
      <c r="H135" s="82">
        <v>6.5250000999999997</v>
      </c>
      <c r="I135" s="82">
        <v>2.2848248500000001E-2</v>
      </c>
      <c r="K135" s="82">
        <v>6.5250000999999997</v>
      </c>
      <c r="L135" s="82">
        <v>5.55032492E-2</v>
      </c>
    </row>
    <row r="136" spans="2:12" x14ac:dyDescent="0.2">
      <c r="B136" s="82">
        <v>6.5749998099999996</v>
      </c>
      <c r="C136" s="82">
        <v>2.9613971699999998E-2</v>
      </c>
      <c r="E136" s="82">
        <v>6.5749998099999996</v>
      </c>
      <c r="F136" s="82">
        <v>1.7551779699999999E-2</v>
      </c>
      <c r="H136" s="82">
        <v>6.5749998099999996</v>
      </c>
      <c r="I136" s="82">
        <v>1.5232562999999999E-2</v>
      </c>
      <c r="K136" s="82">
        <v>6.5749998099999996</v>
      </c>
      <c r="L136" s="82">
        <v>4.8417449000000001E-2</v>
      </c>
    </row>
    <row r="137" spans="2:12" x14ac:dyDescent="0.2">
      <c r="B137" s="82">
        <v>6.625</v>
      </c>
      <c r="C137" s="82">
        <v>2.2506713899999999E-2</v>
      </c>
      <c r="E137" s="82">
        <v>6.625</v>
      </c>
      <c r="F137" s="82">
        <v>1.6455054300000001E-2</v>
      </c>
      <c r="H137" s="82">
        <v>6.625</v>
      </c>
      <c r="I137" s="82">
        <v>1.9584298100000001E-2</v>
      </c>
      <c r="K137" s="82">
        <v>6.625</v>
      </c>
      <c r="L137" s="82">
        <v>6.0226917300000002E-2</v>
      </c>
    </row>
    <row r="138" spans="2:12" x14ac:dyDescent="0.2">
      <c r="B138" s="82">
        <v>6.6750001900000004</v>
      </c>
      <c r="C138" s="82">
        <v>3.0798315999999999E-2</v>
      </c>
      <c r="E138" s="82">
        <v>6.6750001900000004</v>
      </c>
      <c r="F138" s="82">
        <v>1.20669603E-2</v>
      </c>
      <c r="H138" s="82">
        <v>6.6750001900000004</v>
      </c>
      <c r="I138" s="82">
        <v>1.7408132600000001E-2</v>
      </c>
      <c r="K138" s="82">
        <v>6.6750001900000004</v>
      </c>
      <c r="L138" s="82">
        <v>6.9674253500000005E-2</v>
      </c>
    </row>
    <row r="139" spans="2:12" x14ac:dyDescent="0.2">
      <c r="B139" s="82">
        <v>6.7249999000000003</v>
      </c>
      <c r="C139" s="82">
        <v>2.6059746700000001E-2</v>
      </c>
      <c r="E139" s="82">
        <v>6.7249999000000003</v>
      </c>
      <c r="F139" s="82">
        <v>1.0969638800000001E-2</v>
      </c>
      <c r="H139" s="82">
        <v>6.7249999000000003</v>
      </c>
      <c r="I139" s="82">
        <v>1.4144778300000001E-2</v>
      </c>
      <c r="K139" s="82">
        <v>6.7249999000000003</v>
      </c>
      <c r="L139" s="82">
        <v>5.6684017199999999E-2</v>
      </c>
    </row>
    <row r="140" spans="2:12" x14ac:dyDescent="0.2">
      <c r="B140" s="82">
        <v>6.7750000999999997</v>
      </c>
      <c r="C140" s="82">
        <v>1.7768144600000001E-2</v>
      </c>
      <c r="E140" s="82">
        <v>6.7750000999999997</v>
      </c>
      <c r="F140" s="82">
        <v>1.4260411299999999E-2</v>
      </c>
      <c r="H140" s="82">
        <v>6.7750000999999997</v>
      </c>
      <c r="I140" s="82">
        <v>1.6320347799999999E-2</v>
      </c>
      <c r="K140" s="82">
        <v>6.7750000999999997</v>
      </c>
      <c r="L140" s="82">
        <v>4.6055912999999997E-2</v>
      </c>
    </row>
    <row r="141" spans="2:12" x14ac:dyDescent="0.2">
      <c r="B141" s="82">
        <v>6.8249998099999996</v>
      </c>
      <c r="C141" s="82">
        <v>1.42151117E-2</v>
      </c>
      <c r="E141" s="82">
        <v>6.8249998099999996</v>
      </c>
      <c r="F141" s="82">
        <v>2.4133324599999999E-2</v>
      </c>
      <c r="H141" s="82">
        <v>6.8249998099999996</v>
      </c>
      <c r="I141" s="82">
        <v>1.08802319E-2</v>
      </c>
      <c r="K141" s="82">
        <v>6.8249998099999996</v>
      </c>
      <c r="L141" s="82">
        <v>5.1959752999999997E-2</v>
      </c>
    </row>
    <row r="142" spans="2:12" x14ac:dyDescent="0.2">
      <c r="B142" s="82">
        <v>6.875</v>
      </c>
      <c r="C142" s="82">
        <v>1.1845231100000001E-2</v>
      </c>
      <c r="E142" s="82">
        <v>6.875</v>
      </c>
      <c r="F142" s="82">
        <v>1.9745230700000001E-2</v>
      </c>
      <c r="H142" s="82">
        <v>6.875</v>
      </c>
      <c r="I142" s="82">
        <v>9.7918510400000006E-3</v>
      </c>
      <c r="K142" s="82">
        <v>6.875</v>
      </c>
      <c r="L142" s="82">
        <v>5.1959752999999997E-2</v>
      </c>
    </row>
    <row r="143" spans="2:12" x14ac:dyDescent="0.2">
      <c r="B143" s="82">
        <v>6.9250001900000004</v>
      </c>
      <c r="C143" s="82">
        <v>1.4214515699999999E-2</v>
      </c>
      <c r="E143" s="82">
        <v>6.9250001900000004</v>
      </c>
      <c r="F143" s="82">
        <v>1.6454458200000001E-2</v>
      </c>
      <c r="H143" s="82">
        <v>6.9250001900000004</v>
      </c>
      <c r="I143" s="82">
        <v>7.6156854600000004E-3</v>
      </c>
      <c r="K143" s="82">
        <v>6.9250001900000004</v>
      </c>
      <c r="L143" s="82">
        <v>5.9046149300000003E-2</v>
      </c>
    </row>
    <row r="144" spans="2:12" x14ac:dyDescent="0.2">
      <c r="B144" s="82">
        <v>6.9749999000000003</v>
      </c>
      <c r="C144" s="82">
        <v>1.7768740700000001E-2</v>
      </c>
      <c r="E144" s="82">
        <v>6.9749999000000003</v>
      </c>
      <c r="F144" s="82">
        <v>1.6455054300000001E-2</v>
      </c>
      <c r="H144" s="82">
        <v>6.9749999000000003</v>
      </c>
      <c r="I144" s="82">
        <v>1.08802319E-2</v>
      </c>
      <c r="K144" s="82">
        <v>6.9749999000000003</v>
      </c>
      <c r="L144" s="82">
        <v>5.7865381200000003E-2</v>
      </c>
    </row>
    <row r="145" spans="2:12" x14ac:dyDescent="0.2">
      <c r="B145" s="82">
        <v>7.0250000999999997</v>
      </c>
      <c r="C145" s="82">
        <v>2.0137429200000001E-2</v>
      </c>
      <c r="E145" s="82">
        <v>7.0250000999999997</v>
      </c>
      <c r="F145" s="82">
        <v>2.1939277600000001E-2</v>
      </c>
      <c r="H145" s="82">
        <v>7.0250000999999997</v>
      </c>
      <c r="I145" s="82">
        <v>1.6320347799999999E-2</v>
      </c>
      <c r="K145" s="82">
        <v>7.0250000999999997</v>
      </c>
      <c r="L145" s="82">
        <v>5.1960349099999997E-2</v>
      </c>
    </row>
    <row r="146" spans="2:12" x14ac:dyDescent="0.2">
      <c r="B146" s="82">
        <v>7.0749998099999996</v>
      </c>
      <c r="C146" s="82">
        <v>1.539886E-2</v>
      </c>
      <c r="E146" s="82">
        <v>7.0749998099999996</v>
      </c>
      <c r="F146" s="82">
        <v>2.63273716E-2</v>
      </c>
      <c r="H146" s="82">
        <v>7.0749998099999996</v>
      </c>
      <c r="I146" s="82">
        <v>1.3056397399999999E-2</v>
      </c>
      <c r="K146" s="82">
        <v>7.0749998099999996</v>
      </c>
      <c r="L146" s="82">
        <v>4.8417449000000001E-2</v>
      </c>
    </row>
    <row r="147" spans="2:12" x14ac:dyDescent="0.2">
      <c r="B147" s="82">
        <v>7.125</v>
      </c>
      <c r="C147" s="82">
        <v>1.65838003E-2</v>
      </c>
      <c r="E147" s="82">
        <v>7.125</v>
      </c>
      <c r="F147" s="82">
        <v>1.8648505199999998E-2</v>
      </c>
      <c r="H147" s="82">
        <v>7.125</v>
      </c>
      <c r="I147" s="82">
        <v>1.9584298100000001E-2</v>
      </c>
      <c r="K147" s="82">
        <v>7.125</v>
      </c>
      <c r="L147" s="82">
        <v>5.7864785199999998E-2</v>
      </c>
    </row>
    <row r="148" spans="2:12" x14ac:dyDescent="0.2">
      <c r="B148" s="82">
        <v>7.1750001900000004</v>
      </c>
      <c r="C148" s="82">
        <v>2.48759985E-2</v>
      </c>
      <c r="E148" s="82">
        <v>7.1750001900000004</v>
      </c>
      <c r="F148" s="82">
        <v>1.5357136699999999E-2</v>
      </c>
      <c r="H148" s="82">
        <v>7.1750001900000004</v>
      </c>
      <c r="I148" s="82">
        <v>2.50244141E-2</v>
      </c>
      <c r="K148" s="82">
        <v>7.1750001900000004</v>
      </c>
      <c r="L148" s="82">
        <v>6.0226917300000002E-2</v>
      </c>
    </row>
    <row r="149" spans="2:12" x14ac:dyDescent="0.2">
      <c r="B149" s="82">
        <v>7.2249999000000003</v>
      </c>
      <c r="C149" s="82">
        <v>2.9613971699999998E-2</v>
      </c>
      <c r="E149" s="82">
        <v>7.2249999000000003</v>
      </c>
      <c r="F149" s="82">
        <v>1.5357732799999999E-2</v>
      </c>
      <c r="H149" s="82">
        <v>7.2249999000000003</v>
      </c>
      <c r="I149" s="82">
        <v>2.17604637E-2</v>
      </c>
      <c r="K149" s="82">
        <v>7.2249999000000003</v>
      </c>
      <c r="L149" s="82">
        <v>3.5427808800000002E-2</v>
      </c>
    </row>
    <row r="150" spans="2:12" x14ac:dyDescent="0.2">
      <c r="B150" s="82">
        <v>7.2750000999999997</v>
      </c>
      <c r="C150" s="82">
        <v>2.36910582E-2</v>
      </c>
      <c r="E150" s="82">
        <v>7.2750000999999997</v>
      </c>
      <c r="F150" s="82">
        <v>1.42610073E-2</v>
      </c>
      <c r="H150" s="82">
        <v>7.2750000999999997</v>
      </c>
      <c r="I150" s="82">
        <v>1.3056397399999999E-2</v>
      </c>
      <c r="K150" s="82">
        <v>7.2750000999999997</v>
      </c>
      <c r="L150" s="82">
        <v>2.8342008599999999E-2</v>
      </c>
    </row>
    <row r="151" spans="2:12" x14ac:dyDescent="0.2">
      <c r="B151" s="82">
        <v>7.3249998099999996</v>
      </c>
      <c r="C151" s="82">
        <v>1.4214515699999999E-2</v>
      </c>
      <c r="E151" s="82">
        <v>7.3249998099999996</v>
      </c>
      <c r="F151" s="82">
        <v>1.6454458200000001E-2</v>
      </c>
      <c r="H151" s="82">
        <v>7.3249998099999996</v>
      </c>
      <c r="I151" s="82">
        <v>1.4144182199999999E-2</v>
      </c>
      <c r="K151" s="82">
        <v>7.3249998099999996</v>
      </c>
      <c r="L151" s="82">
        <v>2.2436976399999999E-2</v>
      </c>
    </row>
    <row r="152" spans="2:12" x14ac:dyDescent="0.2">
      <c r="B152" s="82">
        <v>7.375</v>
      </c>
      <c r="C152" s="82">
        <v>1.4214515699999999E-2</v>
      </c>
      <c r="E152" s="82">
        <v>7.375</v>
      </c>
      <c r="F152" s="82">
        <v>2.08425522E-2</v>
      </c>
      <c r="H152" s="82">
        <v>7.375</v>
      </c>
      <c r="I152" s="82">
        <v>1.9584298100000001E-2</v>
      </c>
      <c r="K152" s="82">
        <v>7.375</v>
      </c>
      <c r="L152" s="82">
        <v>2.1256208400000001E-2</v>
      </c>
    </row>
    <row r="153" spans="2:12" x14ac:dyDescent="0.2">
      <c r="B153" s="82">
        <v>7.4250001900000004</v>
      </c>
      <c r="C153" s="82">
        <v>2.36910582E-2</v>
      </c>
      <c r="E153" s="82">
        <v>7.4250001900000004</v>
      </c>
      <c r="F153" s="82">
        <v>1.97458267E-2</v>
      </c>
      <c r="H153" s="82">
        <v>7.4250001900000004</v>
      </c>
      <c r="I153" s="82">
        <v>1.6320347799999999E-2</v>
      </c>
      <c r="K153" s="82">
        <v>7.4250001900000004</v>
      </c>
      <c r="L153" s="82">
        <v>4.0151476899999997E-2</v>
      </c>
    </row>
    <row r="154" spans="2:12" x14ac:dyDescent="0.2">
      <c r="B154" s="82">
        <v>7.4749999000000003</v>
      </c>
      <c r="C154" s="82">
        <v>2.0137429200000001E-2</v>
      </c>
      <c r="E154" s="82">
        <v>7.4749999000000003</v>
      </c>
      <c r="F154" s="82">
        <v>2.1939277600000001E-2</v>
      </c>
      <c r="H154" s="82">
        <v>7.4749999000000003</v>
      </c>
      <c r="I154" s="82">
        <v>1.4144182199999999E-2</v>
      </c>
      <c r="K154" s="82">
        <v>7.4749999000000003</v>
      </c>
      <c r="L154" s="82">
        <v>5.0779581099999999E-2</v>
      </c>
    </row>
    <row r="155" spans="2:12" x14ac:dyDescent="0.2">
      <c r="B155" s="82">
        <v>7.5250000999999997</v>
      </c>
      <c r="C155" s="82">
        <v>2.2506117799999999E-2</v>
      </c>
      <c r="E155" s="82">
        <v>7.5250000999999997</v>
      </c>
      <c r="F155" s="82">
        <v>2.5230050100000002E-2</v>
      </c>
      <c r="H155" s="82">
        <v>7.5250000999999997</v>
      </c>
      <c r="I155" s="82">
        <v>9.7924470899999998E-3</v>
      </c>
      <c r="K155" s="82">
        <v>7.5250000999999997</v>
      </c>
      <c r="L155" s="82">
        <v>4.0150880799999997E-2</v>
      </c>
    </row>
    <row r="156" spans="2:12" x14ac:dyDescent="0.2">
      <c r="B156" s="82">
        <v>7.5749998099999996</v>
      </c>
      <c r="C156" s="82">
        <v>2.4875402500000001E-2</v>
      </c>
      <c r="E156" s="82">
        <v>7.5749998099999996</v>
      </c>
      <c r="F156" s="82">
        <v>1.4260411299999999E-2</v>
      </c>
      <c r="H156" s="82">
        <v>7.5749998099999996</v>
      </c>
      <c r="I156" s="82">
        <v>1.1968612700000001E-2</v>
      </c>
      <c r="K156" s="82">
        <v>7.5749998099999996</v>
      </c>
      <c r="L156" s="82">
        <v>3.1884312599999999E-2</v>
      </c>
    </row>
    <row r="157" spans="2:12" x14ac:dyDescent="0.2">
      <c r="B157" s="82">
        <v>7.625</v>
      </c>
      <c r="C157" s="82">
        <v>9.47654247E-3</v>
      </c>
      <c r="E157" s="82">
        <v>7.625</v>
      </c>
      <c r="F157" s="82">
        <v>4.3880939499999997E-3</v>
      </c>
      <c r="H157" s="82">
        <v>7.625</v>
      </c>
      <c r="I157" s="82">
        <v>1.3056397399999999E-2</v>
      </c>
      <c r="K157" s="82">
        <v>7.625</v>
      </c>
      <c r="L157" s="82">
        <v>3.3065676699999998E-2</v>
      </c>
    </row>
    <row r="158" spans="2:12" x14ac:dyDescent="0.2">
      <c r="B158" s="82">
        <v>7.6750001900000004</v>
      </c>
      <c r="C158" s="82">
        <v>1.1845827099999999E-2</v>
      </c>
      <c r="E158" s="82">
        <v>7.6750001900000004</v>
      </c>
      <c r="F158" s="82">
        <v>8.7761878999999994E-3</v>
      </c>
      <c r="H158" s="82">
        <v>7.6750001900000004</v>
      </c>
      <c r="I158" s="82">
        <v>1.4144182199999999E-2</v>
      </c>
      <c r="K158" s="82">
        <v>7.6750001900000004</v>
      </c>
      <c r="L158" s="82">
        <v>2.7161240600000001E-2</v>
      </c>
    </row>
    <row r="159" spans="2:12" x14ac:dyDescent="0.2">
      <c r="B159" s="82">
        <v>7.7249999000000003</v>
      </c>
      <c r="C159" s="82">
        <v>2.9613971699999998E-2</v>
      </c>
      <c r="E159" s="82">
        <v>7.7249999000000003</v>
      </c>
      <c r="F159" s="82">
        <v>1.8648505199999998E-2</v>
      </c>
      <c r="H159" s="82">
        <v>7.7249999000000003</v>
      </c>
      <c r="I159" s="82">
        <v>2.3936033200000002E-2</v>
      </c>
      <c r="K159" s="82">
        <v>7.7249999000000003</v>
      </c>
      <c r="L159" s="82">
        <v>4.1332244900000002E-2</v>
      </c>
    </row>
    <row r="160" spans="2:12" x14ac:dyDescent="0.2">
      <c r="B160" s="82">
        <v>7.7750000999999997</v>
      </c>
      <c r="C160" s="82">
        <v>3.19826603E-2</v>
      </c>
      <c r="E160" s="82">
        <v>7.7750000999999997</v>
      </c>
      <c r="F160" s="82">
        <v>1.4260411299999999E-2</v>
      </c>
      <c r="H160" s="82">
        <v>7.7750000999999997</v>
      </c>
      <c r="I160" s="82">
        <v>3.6992430700000002E-2</v>
      </c>
      <c r="K160" s="82">
        <v>7.7750000999999997</v>
      </c>
      <c r="L160" s="82">
        <v>5.4322481200000002E-2</v>
      </c>
    </row>
    <row r="161" spans="2:12" x14ac:dyDescent="0.2">
      <c r="B161" s="82">
        <v>7.8249998099999996</v>
      </c>
      <c r="C161" s="82">
        <v>2.8429031399999999E-2</v>
      </c>
      <c r="E161" s="82">
        <v>7.8249998099999996</v>
      </c>
      <c r="F161" s="82">
        <v>1.31636858E-2</v>
      </c>
      <c r="H161" s="82">
        <v>7.8249998099999996</v>
      </c>
      <c r="I161" s="82">
        <v>2.61127949E-2</v>
      </c>
      <c r="K161" s="82">
        <v>7.8249998099999996</v>
      </c>
      <c r="L161" s="82">
        <v>4.6055912999999997E-2</v>
      </c>
    </row>
    <row r="162" spans="2:12" x14ac:dyDescent="0.2">
      <c r="B162" s="82">
        <v>7.875</v>
      </c>
      <c r="C162" s="82">
        <v>3.31676006E-2</v>
      </c>
      <c r="E162" s="82">
        <v>7.875</v>
      </c>
      <c r="F162" s="82">
        <v>2.08425522E-2</v>
      </c>
      <c r="H162" s="82">
        <v>7.875</v>
      </c>
      <c r="I162" s="82">
        <v>2.0672678900000001E-2</v>
      </c>
      <c r="K162" s="82">
        <v>7.875</v>
      </c>
      <c r="L162" s="82">
        <v>6.7312121399999994E-2</v>
      </c>
    </row>
    <row r="163" spans="2:12" x14ac:dyDescent="0.2">
      <c r="B163" s="82">
        <v>7.9250001900000004</v>
      </c>
      <c r="C163" s="82">
        <v>3.1983256299999999E-2</v>
      </c>
      <c r="E163" s="82">
        <v>7.9250001900000004</v>
      </c>
      <c r="F163" s="82">
        <v>1.42610073E-2</v>
      </c>
      <c r="H163" s="82">
        <v>7.9250001900000004</v>
      </c>
      <c r="I163" s="82">
        <v>2.61121988E-2</v>
      </c>
      <c r="K163" s="82">
        <v>7.9250001900000004</v>
      </c>
      <c r="L163" s="82">
        <v>6.6131353399999995E-2</v>
      </c>
    </row>
    <row r="164" spans="2:12" x14ac:dyDescent="0.2">
      <c r="B164" s="82">
        <v>7.9749999000000003</v>
      </c>
      <c r="C164" s="82">
        <v>3.31676006E-2</v>
      </c>
      <c r="E164" s="82">
        <v>7.9749999000000003</v>
      </c>
      <c r="F164" s="82">
        <v>9.8729133600000008E-3</v>
      </c>
      <c r="H164" s="82">
        <v>7.9749999000000003</v>
      </c>
      <c r="I164" s="82">
        <v>1.7408132600000001E-2</v>
      </c>
      <c r="K164" s="82">
        <v>7.9749999000000003</v>
      </c>
      <c r="L164" s="82">
        <v>3.5427212700000002E-2</v>
      </c>
    </row>
    <row r="165" spans="2:12" x14ac:dyDescent="0.2">
      <c r="B165" s="82">
        <v>8.0250005699999996</v>
      </c>
      <c r="C165" s="82">
        <v>2.2506713899999999E-2</v>
      </c>
      <c r="E165" s="82">
        <v>8.0250005699999996</v>
      </c>
      <c r="F165" s="82">
        <v>1.20663643E-2</v>
      </c>
      <c r="H165" s="82">
        <v>8.0250005699999996</v>
      </c>
      <c r="I165" s="82">
        <v>2.5025010100000002E-2</v>
      </c>
      <c r="K165" s="82">
        <v>8.0250005699999996</v>
      </c>
      <c r="L165" s="82">
        <v>3.3065676699999998E-2</v>
      </c>
    </row>
    <row r="166" spans="2:12" x14ac:dyDescent="0.2">
      <c r="B166" s="82">
        <v>8.07500076</v>
      </c>
      <c r="C166" s="82">
        <v>1.65838003E-2</v>
      </c>
      <c r="E166" s="82">
        <v>8.07500076</v>
      </c>
      <c r="F166" s="82">
        <v>2.08419561E-2</v>
      </c>
      <c r="H166" s="82">
        <v>8.07500076</v>
      </c>
      <c r="I166" s="82">
        <v>3.046453E-2</v>
      </c>
      <c r="K166" s="82">
        <v>8.07500076</v>
      </c>
      <c r="L166" s="82">
        <v>5.7864785199999998E-2</v>
      </c>
    </row>
    <row r="167" spans="2:12" x14ac:dyDescent="0.2">
      <c r="B167" s="82">
        <v>8.1250009500000004</v>
      </c>
      <c r="C167" s="82">
        <v>2.2506117799999999E-2</v>
      </c>
      <c r="E167" s="82">
        <v>8.1250009500000004</v>
      </c>
      <c r="F167" s="82">
        <v>2.3036599200000001E-2</v>
      </c>
      <c r="H167" s="82">
        <v>8.1250009500000004</v>
      </c>
      <c r="I167" s="82">
        <v>2.3936033200000002E-2</v>
      </c>
      <c r="K167" s="82">
        <v>8.1250009500000004</v>
      </c>
      <c r="L167" s="82">
        <v>0.103920102</v>
      </c>
    </row>
    <row r="168" spans="2:12" x14ac:dyDescent="0.2">
      <c r="B168" s="82">
        <v>8.1750001900000004</v>
      </c>
      <c r="C168" s="82">
        <v>3.7905573800000002E-2</v>
      </c>
      <c r="E168" s="82">
        <v>8.1750001900000004</v>
      </c>
      <c r="F168" s="82">
        <v>2.08425522E-2</v>
      </c>
      <c r="H168" s="82">
        <v>8.1750001900000004</v>
      </c>
      <c r="I168" s="82">
        <v>2.28488445E-2</v>
      </c>
      <c r="K168" s="82">
        <v>8.1750001900000004</v>
      </c>
      <c r="L168" s="82">
        <v>8.1483721699999997E-2</v>
      </c>
    </row>
    <row r="169" spans="2:12" x14ac:dyDescent="0.2">
      <c r="B169" s="82">
        <v>8.2250003800000009</v>
      </c>
      <c r="C169" s="82">
        <v>6.1596631999999998E-2</v>
      </c>
      <c r="E169" s="82">
        <v>8.2250003800000009</v>
      </c>
      <c r="F169" s="82">
        <v>1.5357732799999999E-2</v>
      </c>
      <c r="H169" s="82">
        <v>8.2250003800000009</v>
      </c>
      <c r="I169" s="82">
        <v>1.9584298100000001E-2</v>
      </c>
      <c r="K169" s="82">
        <v>8.2250003800000009</v>
      </c>
      <c r="L169" s="82">
        <v>6.8493485500000006E-2</v>
      </c>
    </row>
    <row r="170" spans="2:12" x14ac:dyDescent="0.2">
      <c r="B170" s="82">
        <v>8.2750005699999996</v>
      </c>
      <c r="C170" s="82">
        <v>6.7519545599999994E-2</v>
      </c>
      <c r="E170" s="82">
        <v>8.2750005699999996</v>
      </c>
      <c r="F170" s="82">
        <v>1.20669603E-2</v>
      </c>
      <c r="H170" s="82">
        <v>8.2750005699999996</v>
      </c>
      <c r="I170" s="82">
        <v>1.4144182199999999E-2</v>
      </c>
      <c r="K170" s="82">
        <v>8.2750005699999996</v>
      </c>
      <c r="L170" s="82">
        <v>6.8492889400000007E-2</v>
      </c>
    </row>
    <row r="171" spans="2:12" x14ac:dyDescent="0.2">
      <c r="B171" s="82">
        <v>8.32500076</v>
      </c>
      <c r="C171" s="82">
        <v>6.6335201299999993E-2</v>
      </c>
      <c r="E171" s="82">
        <v>8.32500076</v>
      </c>
      <c r="F171" s="82">
        <v>1.20663643E-2</v>
      </c>
      <c r="H171" s="82">
        <v>8.32500076</v>
      </c>
      <c r="I171" s="82">
        <v>1.3056397399999999E-2</v>
      </c>
      <c r="K171" s="82">
        <v>8.32500076</v>
      </c>
      <c r="L171" s="82">
        <v>5.1960349099999997E-2</v>
      </c>
    </row>
    <row r="172" spans="2:12" x14ac:dyDescent="0.2">
      <c r="B172" s="82">
        <v>8.3750009500000004</v>
      </c>
      <c r="C172" s="82">
        <v>3.7905573800000002E-2</v>
      </c>
      <c r="E172" s="82">
        <v>8.3750009500000004</v>
      </c>
      <c r="F172" s="82">
        <v>3.2907724399999999E-3</v>
      </c>
      <c r="H172" s="82">
        <v>8.3750009500000004</v>
      </c>
      <c r="I172" s="82">
        <v>2.93761492E-2</v>
      </c>
      <c r="K172" s="82">
        <v>8.3750009500000004</v>
      </c>
      <c r="L172" s="82">
        <v>5.9046149300000003E-2</v>
      </c>
    </row>
    <row r="173" spans="2:12" x14ac:dyDescent="0.2">
      <c r="B173" s="82">
        <v>8.4250001900000004</v>
      </c>
      <c r="C173" s="82">
        <v>2.7244687100000001E-2</v>
      </c>
      <c r="E173" s="82">
        <v>8.4250001900000004</v>
      </c>
      <c r="F173" s="82">
        <v>1.20669603E-2</v>
      </c>
      <c r="H173" s="82">
        <v>8.4250001900000004</v>
      </c>
      <c r="I173" s="82">
        <v>3.15529108E-2</v>
      </c>
      <c r="K173" s="82">
        <v>8.4250001900000004</v>
      </c>
      <c r="L173" s="82">
        <v>3.7789344799999999E-2</v>
      </c>
    </row>
    <row r="174" spans="2:12" x14ac:dyDescent="0.2">
      <c r="B174" s="82">
        <v>8.4750003800000009</v>
      </c>
      <c r="C174" s="82">
        <v>3.43519449E-2</v>
      </c>
      <c r="E174" s="82">
        <v>8.4750003800000009</v>
      </c>
      <c r="F174" s="82">
        <v>1.8648505199999998E-2</v>
      </c>
      <c r="H174" s="82">
        <v>8.4750003800000009</v>
      </c>
      <c r="I174" s="82">
        <v>1.4144778300000001E-2</v>
      </c>
      <c r="K174" s="82">
        <v>8.4750003800000009</v>
      </c>
      <c r="L174" s="82">
        <v>4.2513012900000001E-2</v>
      </c>
    </row>
    <row r="175" spans="2:12" x14ac:dyDescent="0.2">
      <c r="B175" s="82">
        <v>8.5250005699999996</v>
      </c>
      <c r="C175" s="82">
        <v>2.48759985E-2</v>
      </c>
      <c r="E175" s="82">
        <v>8.5250005699999996</v>
      </c>
      <c r="F175" s="82">
        <v>1.5357136699999999E-2</v>
      </c>
      <c r="H175" s="82">
        <v>8.5250005699999996</v>
      </c>
      <c r="I175" s="82">
        <v>1.5231967000000001E-2</v>
      </c>
      <c r="K175" s="82">
        <v>8.5250005699999996</v>
      </c>
      <c r="L175" s="82">
        <v>7.5578689599999999E-2</v>
      </c>
    </row>
    <row r="176" spans="2:12" x14ac:dyDescent="0.2">
      <c r="B176" s="82">
        <v>8.57500076</v>
      </c>
      <c r="C176" s="82">
        <v>2.36910582E-2</v>
      </c>
      <c r="E176" s="82">
        <v>8.57500076</v>
      </c>
      <c r="F176" s="82">
        <v>1.6454458200000001E-2</v>
      </c>
      <c r="H176" s="82">
        <v>8.57500076</v>
      </c>
      <c r="I176" s="82">
        <v>2.3936033200000002E-2</v>
      </c>
      <c r="K176" s="82">
        <v>8.57500076</v>
      </c>
      <c r="L176" s="82">
        <v>9.4472765900000005E-2</v>
      </c>
    </row>
    <row r="177" spans="2:12" x14ac:dyDescent="0.2">
      <c r="B177" s="82">
        <v>8.6250009500000004</v>
      </c>
      <c r="C177" s="82">
        <v>1.539886E-2</v>
      </c>
      <c r="E177" s="82">
        <v>8.6250009500000004</v>
      </c>
      <c r="F177" s="82">
        <v>1.6455054300000001E-2</v>
      </c>
      <c r="H177" s="82">
        <v>8.6250009500000004</v>
      </c>
      <c r="I177" s="82">
        <v>1.8496513400000001E-2</v>
      </c>
      <c r="K177" s="82">
        <v>8.6250009500000004</v>
      </c>
      <c r="L177" s="82">
        <v>7.3216557500000001E-2</v>
      </c>
    </row>
    <row r="178" spans="2:12" x14ac:dyDescent="0.2">
      <c r="B178" s="82">
        <v>8.6750001900000004</v>
      </c>
      <c r="C178" s="82">
        <v>2.48759985E-2</v>
      </c>
      <c r="E178" s="82">
        <v>8.6750001900000004</v>
      </c>
      <c r="F178" s="82">
        <v>1.7551779699999999E-2</v>
      </c>
      <c r="H178" s="82">
        <v>8.6750001900000004</v>
      </c>
      <c r="I178" s="82">
        <v>7.6162815099999996E-3</v>
      </c>
      <c r="K178" s="82">
        <v>8.6750001900000004</v>
      </c>
      <c r="L178" s="82">
        <v>4.8418045E-2</v>
      </c>
    </row>
    <row r="179" spans="2:12" x14ac:dyDescent="0.2">
      <c r="B179" s="82">
        <v>8.7250003800000009</v>
      </c>
      <c r="C179" s="82">
        <v>2.8429627400000001E-2</v>
      </c>
      <c r="E179" s="82">
        <v>8.7250003800000009</v>
      </c>
      <c r="F179" s="82">
        <v>1.5357732799999999E-2</v>
      </c>
      <c r="H179" s="82">
        <v>8.7250003800000009</v>
      </c>
      <c r="I179" s="82">
        <v>1.4144182199999999E-2</v>
      </c>
      <c r="K179" s="82">
        <v>8.7250003800000009</v>
      </c>
      <c r="L179" s="82">
        <v>5.0779581099999999E-2</v>
      </c>
    </row>
    <row r="180" spans="2:12" x14ac:dyDescent="0.2">
      <c r="B180" s="82">
        <v>8.7750005699999996</v>
      </c>
      <c r="C180" s="82">
        <v>1.8952488900000002E-2</v>
      </c>
      <c r="E180" s="82">
        <v>8.7750005699999996</v>
      </c>
      <c r="F180" s="82">
        <v>1.4260411299999999E-2</v>
      </c>
      <c r="H180" s="82">
        <v>8.7750005699999996</v>
      </c>
      <c r="I180" s="82">
        <v>1.8496513400000001E-2</v>
      </c>
      <c r="K180" s="82">
        <v>8.7750005699999996</v>
      </c>
      <c r="L180" s="82">
        <v>5.3141117100000003E-2</v>
      </c>
    </row>
    <row r="181" spans="2:12" x14ac:dyDescent="0.2">
      <c r="B181" s="82">
        <v>8.82500076</v>
      </c>
      <c r="C181" s="82">
        <v>2.36910582E-2</v>
      </c>
      <c r="E181" s="82">
        <v>8.82500076</v>
      </c>
      <c r="F181" s="82">
        <v>1.9745230700000001E-2</v>
      </c>
      <c r="H181" s="82">
        <v>8.82500076</v>
      </c>
      <c r="I181" s="82">
        <v>1.4144182199999999E-2</v>
      </c>
      <c r="K181" s="82">
        <v>8.82500076</v>
      </c>
      <c r="L181" s="82">
        <v>7.0855021500000004E-2</v>
      </c>
    </row>
    <row r="182" spans="2:12" x14ac:dyDescent="0.2">
      <c r="B182" s="82">
        <v>8.8750009500000004</v>
      </c>
      <c r="C182" s="82">
        <v>3.1983256299999999E-2</v>
      </c>
      <c r="E182" s="82">
        <v>8.8750009500000004</v>
      </c>
      <c r="F182" s="82">
        <v>1.42610073E-2</v>
      </c>
      <c r="H182" s="82">
        <v>8.8750009500000004</v>
      </c>
      <c r="I182" s="82">
        <v>1.1968016600000001E-2</v>
      </c>
      <c r="K182" s="82">
        <v>8.8750009500000004</v>
      </c>
      <c r="L182" s="82">
        <v>7.5578689599999999E-2</v>
      </c>
    </row>
    <row r="183" spans="2:12" x14ac:dyDescent="0.2">
      <c r="B183" s="82">
        <v>8.9250001900000004</v>
      </c>
      <c r="C183" s="82">
        <v>2.8429031399999999E-2</v>
      </c>
      <c r="E183" s="82">
        <v>8.9250001900000004</v>
      </c>
      <c r="F183" s="82">
        <v>1.9745230700000001E-2</v>
      </c>
      <c r="H183" s="82">
        <v>8.9250001900000004</v>
      </c>
      <c r="I183" s="82">
        <v>1.4144182199999999E-2</v>
      </c>
      <c r="K183" s="82">
        <v>8.9250001900000004</v>
      </c>
      <c r="L183" s="82">
        <v>8.6206793800000001E-2</v>
      </c>
    </row>
    <row r="184" spans="2:12" x14ac:dyDescent="0.2">
      <c r="B184" s="82">
        <v>8.9750003800000009</v>
      </c>
      <c r="C184" s="82">
        <v>2.1321773499999998E-2</v>
      </c>
      <c r="E184" s="82">
        <v>8.9750003800000009</v>
      </c>
      <c r="F184" s="82">
        <v>2.4133324599999999E-2</v>
      </c>
      <c r="H184" s="82">
        <v>8.9750003800000009</v>
      </c>
      <c r="I184" s="82">
        <v>1.3056397399999999E-2</v>
      </c>
      <c r="K184" s="82">
        <v>8.9750003800000009</v>
      </c>
      <c r="L184" s="82">
        <v>8.2663893700000005E-2</v>
      </c>
    </row>
    <row r="185" spans="2:12" x14ac:dyDescent="0.2">
      <c r="B185" s="82">
        <v>9.0250005699999996</v>
      </c>
      <c r="C185" s="82">
        <v>4.2644143099999997E-2</v>
      </c>
      <c r="E185" s="82">
        <v>9.0250005699999996</v>
      </c>
      <c r="F185" s="82">
        <v>1.5357732799999999E-2</v>
      </c>
      <c r="H185" s="82">
        <v>9.0250005699999996</v>
      </c>
      <c r="I185" s="82">
        <v>1.3056397399999999E-2</v>
      </c>
      <c r="K185" s="82">
        <v>9.0250005699999996</v>
      </c>
      <c r="L185" s="82">
        <v>4.0150880799999997E-2</v>
      </c>
    </row>
    <row r="186" spans="2:12" x14ac:dyDescent="0.2">
      <c r="B186" s="82">
        <v>9.07500076</v>
      </c>
      <c r="C186" s="82">
        <v>3.43519449E-2</v>
      </c>
      <c r="E186" s="82">
        <v>9.07500076</v>
      </c>
      <c r="F186" s="82">
        <v>2.08425522E-2</v>
      </c>
      <c r="H186" s="82">
        <v>9.07500076</v>
      </c>
      <c r="I186" s="82">
        <v>1.5231967000000001E-2</v>
      </c>
      <c r="K186" s="82">
        <v>9.07500076</v>
      </c>
      <c r="L186" s="82">
        <v>4.7236681000000003E-2</v>
      </c>
    </row>
    <row r="187" spans="2:12" x14ac:dyDescent="0.2">
      <c r="B187" s="82">
        <v>9.1250009500000004</v>
      </c>
      <c r="C187" s="82">
        <v>1.7768144600000001E-2</v>
      </c>
      <c r="E187" s="82">
        <v>9.1250009500000004</v>
      </c>
      <c r="F187" s="82">
        <v>2.08425522E-2</v>
      </c>
      <c r="H187" s="82">
        <v>9.1250009500000004</v>
      </c>
      <c r="I187" s="82">
        <v>1.08802319E-2</v>
      </c>
      <c r="K187" s="82">
        <v>9.1250009500000004</v>
      </c>
      <c r="L187" s="82">
        <v>6.8493485500000006E-2</v>
      </c>
    </row>
    <row r="188" spans="2:12" x14ac:dyDescent="0.2">
      <c r="B188" s="82">
        <v>9.1750001900000004</v>
      </c>
      <c r="C188" s="82">
        <v>1.89530849E-2</v>
      </c>
      <c r="E188" s="82">
        <v>9.1750001900000004</v>
      </c>
      <c r="F188" s="82">
        <v>1.5357732799999999E-2</v>
      </c>
      <c r="H188" s="82">
        <v>9.1750001900000004</v>
      </c>
      <c r="I188" s="82">
        <v>1.1968612700000001E-2</v>
      </c>
      <c r="K188" s="82">
        <v>9.1750001900000004</v>
      </c>
      <c r="L188" s="82">
        <v>8.7388157800000005E-2</v>
      </c>
    </row>
    <row r="189" spans="2:12" x14ac:dyDescent="0.2">
      <c r="B189" s="82">
        <v>9.2250003800000009</v>
      </c>
      <c r="C189" s="82">
        <v>5.9229135499999997E-3</v>
      </c>
      <c r="E189" s="82">
        <v>9.2250003800000009</v>
      </c>
      <c r="F189" s="82">
        <v>8.7755918500000002E-3</v>
      </c>
      <c r="H189" s="82">
        <v>9.2250003800000009</v>
      </c>
      <c r="I189" s="82">
        <v>1.6320347799999999E-2</v>
      </c>
      <c r="K189" s="82">
        <v>9.2250003800000009</v>
      </c>
      <c r="L189" s="82">
        <v>8.9749693899999997E-2</v>
      </c>
    </row>
    <row r="190" spans="2:12" x14ac:dyDescent="0.2">
      <c r="B190" s="82">
        <v>9.2750005699999996</v>
      </c>
      <c r="C190" s="82">
        <v>9.47654247E-3</v>
      </c>
      <c r="E190" s="82">
        <v>9.2750005699999996</v>
      </c>
      <c r="F190" s="82">
        <v>7.6782703399999996E-3</v>
      </c>
      <c r="H190" s="82">
        <v>9.2750005699999996</v>
      </c>
      <c r="I190" s="82">
        <v>1.9584298100000001E-2</v>
      </c>
      <c r="K190" s="82">
        <v>9.2750005699999996</v>
      </c>
      <c r="L190" s="82">
        <v>7.43973255E-2</v>
      </c>
    </row>
    <row r="191" spans="2:12" x14ac:dyDescent="0.2">
      <c r="B191" s="82">
        <v>9.32500076</v>
      </c>
      <c r="C191" s="82">
        <v>9.4759464299999999E-3</v>
      </c>
      <c r="E191" s="82">
        <v>9.32500076</v>
      </c>
      <c r="F191" s="82">
        <v>1.09702349E-2</v>
      </c>
      <c r="H191" s="82">
        <v>9.32500076</v>
      </c>
      <c r="I191" s="82">
        <v>1.6320347799999999E-2</v>
      </c>
      <c r="K191" s="82">
        <v>9.32500076</v>
      </c>
      <c r="L191" s="82">
        <v>0.11336803400000001</v>
      </c>
    </row>
    <row r="192" spans="2:12" x14ac:dyDescent="0.2">
      <c r="B192" s="82">
        <v>9.3750009500000004</v>
      </c>
      <c r="C192" s="82">
        <v>7.1072578399999998E-3</v>
      </c>
      <c r="E192" s="82">
        <v>9.3750009500000004</v>
      </c>
      <c r="F192" s="82">
        <v>1.5357732799999999E-2</v>
      </c>
      <c r="H192" s="82">
        <v>9.3750009500000004</v>
      </c>
      <c r="I192" s="82">
        <v>1.6320347799999999E-2</v>
      </c>
      <c r="K192" s="82">
        <v>9.3750009500000004</v>
      </c>
      <c r="L192" s="82">
        <v>0.11809170200000001</v>
      </c>
    </row>
    <row r="193" spans="2:12" x14ac:dyDescent="0.2">
      <c r="B193" s="82">
        <v>9.4250001900000004</v>
      </c>
      <c r="C193" s="82">
        <v>1.7768740700000001E-2</v>
      </c>
      <c r="E193" s="82">
        <v>9.4250001900000004</v>
      </c>
      <c r="F193" s="82">
        <v>1.9745230700000001E-2</v>
      </c>
      <c r="H193" s="82">
        <v>9.4250001900000004</v>
      </c>
      <c r="I193" s="82">
        <v>2.0672082899999999E-2</v>
      </c>
      <c r="K193" s="82">
        <v>9.4250001900000004</v>
      </c>
      <c r="L193" s="82">
        <v>9.8015666000000001E-2</v>
      </c>
    </row>
    <row r="194" spans="2:12" x14ac:dyDescent="0.2">
      <c r="B194" s="82">
        <v>9.4750003800000009</v>
      </c>
      <c r="C194" s="82">
        <v>2.0137429200000001E-2</v>
      </c>
      <c r="E194" s="82">
        <v>9.4750003800000009</v>
      </c>
      <c r="F194" s="82">
        <v>1.8648505199999998E-2</v>
      </c>
      <c r="H194" s="82">
        <v>9.4750003800000009</v>
      </c>
      <c r="I194" s="82">
        <v>2.17604637E-2</v>
      </c>
      <c r="K194" s="82">
        <v>9.4750003800000009</v>
      </c>
      <c r="L194" s="82">
        <v>9.3292594000000006E-2</v>
      </c>
    </row>
    <row r="195" spans="2:12" x14ac:dyDescent="0.2">
      <c r="B195" s="82">
        <v>9.5250005699999996</v>
      </c>
      <c r="C195" s="82">
        <v>1.8952488900000002E-2</v>
      </c>
      <c r="E195" s="82">
        <v>9.5250005699999996</v>
      </c>
      <c r="F195" s="82">
        <v>2.08425522E-2</v>
      </c>
      <c r="H195" s="82">
        <v>9.5250005699999996</v>
      </c>
      <c r="I195" s="82">
        <v>4.4609308200000003E-2</v>
      </c>
      <c r="K195" s="82">
        <v>9.5250005699999996</v>
      </c>
      <c r="L195" s="82">
        <v>0.11809170200000001</v>
      </c>
    </row>
    <row r="196" spans="2:12" x14ac:dyDescent="0.2">
      <c r="B196" s="82">
        <v>9.57500076</v>
      </c>
      <c r="C196" s="82">
        <v>2.36910582E-2</v>
      </c>
      <c r="E196" s="82">
        <v>9.57500076</v>
      </c>
      <c r="F196" s="82">
        <v>2.08425522E-2</v>
      </c>
      <c r="H196" s="82">
        <v>9.57500076</v>
      </c>
      <c r="I196" s="82">
        <v>4.6784877799999999E-2</v>
      </c>
      <c r="K196" s="82">
        <v>9.57500076</v>
      </c>
      <c r="L196" s="82">
        <v>0.13226270700000001</v>
      </c>
    </row>
    <row r="197" spans="2:12" x14ac:dyDescent="0.2">
      <c r="B197" s="82">
        <v>9.6250009500000004</v>
      </c>
      <c r="C197" s="82">
        <v>3.1983256299999999E-2</v>
      </c>
      <c r="E197" s="82">
        <v>9.6250009500000004</v>
      </c>
      <c r="F197" s="82">
        <v>1.5357732799999999E-2</v>
      </c>
      <c r="H197" s="82">
        <v>9.6250009500000004</v>
      </c>
      <c r="I197" s="82">
        <v>2.0672082899999999E-2</v>
      </c>
      <c r="K197" s="82">
        <v>9.6250009500000004</v>
      </c>
      <c r="L197" s="82">
        <v>5.6684017199999999E-2</v>
      </c>
    </row>
    <row r="198" spans="2:12" x14ac:dyDescent="0.2">
      <c r="B198" s="82">
        <v>9.6750001900000004</v>
      </c>
      <c r="C198" s="82">
        <v>2.9613971699999998E-2</v>
      </c>
      <c r="E198" s="82">
        <v>9.6750001900000004</v>
      </c>
      <c r="F198" s="82">
        <v>1.31636858E-2</v>
      </c>
      <c r="H198" s="82">
        <v>9.6750001900000004</v>
      </c>
      <c r="I198" s="82">
        <v>1.1968016600000001E-2</v>
      </c>
      <c r="K198" s="82">
        <v>9.6750001900000004</v>
      </c>
      <c r="L198" s="82">
        <v>3.07035446E-2</v>
      </c>
    </row>
    <row r="199" spans="2:12" x14ac:dyDescent="0.2">
      <c r="B199" s="82">
        <v>9.7250003800000009</v>
      </c>
      <c r="C199" s="82">
        <v>2.4875402500000001E-2</v>
      </c>
      <c r="E199" s="82">
        <v>9.7250003800000009</v>
      </c>
      <c r="F199" s="82">
        <v>1.4260411299999999E-2</v>
      </c>
      <c r="H199" s="82">
        <v>9.7250003800000009</v>
      </c>
      <c r="I199" s="82">
        <v>1.1968612700000001E-2</v>
      </c>
      <c r="K199" s="82">
        <v>9.7250003800000009</v>
      </c>
      <c r="L199" s="82">
        <v>4.4875144999999998E-2</v>
      </c>
    </row>
    <row r="200" spans="2:12" x14ac:dyDescent="0.2">
      <c r="B200" s="82">
        <v>9.7750005699999996</v>
      </c>
      <c r="C200" s="82">
        <v>2.96133757E-2</v>
      </c>
      <c r="E200" s="82">
        <v>9.7750005699999996</v>
      </c>
      <c r="F200" s="82">
        <v>1.8648505199999998E-2</v>
      </c>
      <c r="H200" s="82">
        <v>9.7750005699999996</v>
      </c>
      <c r="I200" s="82">
        <v>1.7408728599999999E-2</v>
      </c>
      <c r="K200" s="82">
        <v>9.7750005699999996</v>
      </c>
      <c r="L200" s="82">
        <v>5.6684017199999999E-2</v>
      </c>
    </row>
    <row r="201" spans="2:12" x14ac:dyDescent="0.2">
      <c r="B201" s="82">
        <v>9.82500076</v>
      </c>
      <c r="C201" s="82">
        <v>3.5536885300000001E-2</v>
      </c>
      <c r="E201" s="82">
        <v>9.82500076</v>
      </c>
      <c r="F201" s="82">
        <v>1.8648505199999998E-2</v>
      </c>
      <c r="H201" s="82">
        <v>9.82500076</v>
      </c>
      <c r="I201" s="82">
        <v>1.9584298100000001E-2</v>
      </c>
      <c r="K201" s="82">
        <v>9.82500076</v>
      </c>
      <c r="L201" s="82">
        <v>6.3769221299999998E-2</v>
      </c>
    </row>
    <row r="202" spans="2:12" x14ac:dyDescent="0.2">
      <c r="B202" s="82">
        <v>9.8750009500000004</v>
      </c>
      <c r="C202" s="82">
        <v>3.5536885300000001E-2</v>
      </c>
      <c r="E202" s="82">
        <v>9.8750009500000004</v>
      </c>
      <c r="F202" s="82">
        <v>4.3879151300000002E-2</v>
      </c>
      <c r="H202" s="82">
        <v>9.8750009500000004</v>
      </c>
      <c r="I202" s="82">
        <v>1.6320347799999999E-2</v>
      </c>
      <c r="K202" s="82">
        <v>9.8750009500000004</v>
      </c>
      <c r="L202" s="82">
        <v>6.0226917300000002E-2</v>
      </c>
    </row>
    <row r="203" spans="2:12" x14ac:dyDescent="0.2">
      <c r="B203" s="82">
        <v>9.9250001900000004</v>
      </c>
      <c r="C203" s="82">
        <v>2.4875402500000001E-2</v>
      </c>
      <c r="E203" s="82">
        <v>9.9250001900000004</v>
      </c>
      <c r="F203" s="82">
        <v>5.3751468699999999E-2</v>
      </c>
      <c r="H203" s="82">
        <v>9.9250001900000004</v>
      </c>
      <c r="I203" s="82">
        <v>1.08802319E-2</v>
      </c>
      <c r="K203" s="82">
        <v>9.9250001900000004</v>
      </c>
      <c r="L203" s="82">
        <v>6.3769817399999998E-2</v>
      </c>
    </row>
    <row r="204" spans="2:12" x14ac:dyDescent="0.2">
      <c r="B204" s="82">
        <v>9.9750003800000009</v>
      </c>
      <c r="C204" s="82">
        <v>2.2506713899999999E-2</v>
      </c>
      <c r="E204" s="82">
        <v>9.9750003800000009</v>
      </c>
      <c r="F204" s="82">
        <v>3.4006238000000001E-2</v>
      </c>
      <c r="H204" s="82">
        <v>9.9750003800000009</v>
      </c>
      <c r="I204" s="82">
        <v>4.1344761799999998E-2</v>
      </c>
      <c r="K204" s="82">
        <v>9.9750003800000009</v>
      </c>
      <c r="L204" s="82">
        <v>5.55032492E-2</v>
      </c>
    </row>
    <row r="205" spans="2:12" x14ac:dyDescent="0.2">
      <c r="B205" s="82">
        <v>10.0250006</v>
      </c>
      <c r="C205" s="82">
        <v>2.2506713899999999E-2</v>
      </c>
      <c r="E205" s="82">
        <v>10.0250006</v>
      </c>
      <c r="F205" s="82">
        <v>2.1939873700000001E-2</v>
      </c>
      <c r="H205" s="82">
        <v>10.0250006</v>
      </c>
      <c r="I205" s="82">
        <v>4.4608712199999997E-2</v>
      </c>
      <c r="K205" s="82">
        <v>10.0250006</v>
      </c>
      <c r="L205" s="82">
        <v>7.5578093499999999E-2</v>
      </c>
    </row>
    <row r="206" spans="2:12" x14ac:dyDescent="0.2">
      <c r="B206" s="82">
        <v>10.0750008</v>
      </c>
      <c r="C206" s="82">
        <v>3.19826603E-2</v>
      </c>
      <c r="E206" s="82">
        <v>10.0750008</v>
      </c>
      <c r="F206" s="82">
        <v>1.31636858E-2</v>
      </c>
      <c r="H206" s="82">
        <v>10.0750008</v>
      </c>
      <c r="I206" s="82">
        <v>1.5231967000000001E-2</v>
      </c>
      <c r="K206" s="82">
        <v>10.0750008</v>
      </c>
      <c r="L206" s="82">
        <v>8.7387561799999999E-2</v>
      </c>
    </row>
    <row r="207" spans="2:12" x14ac:dyDescent="0.2">
      <c r="B207" s="82">
        <v>10.125000999999999</v>
      </c>
      <c r="C207" s="82">
        <v>2.96133757E-2</v>
      </c>
      <c r="E207" s="82">
        <v>10.125000999999999</v>
      </c>
      <c r="F207" s="82">
        <v>1.6454458200000001E-2</v>
      </c>
      <c r="H207" s="82">
        <v>10.125000999999999</v>
      </c>
      <c r="I207" s="82">
        <v>1.9584298100000001E-2</v>
      </c>
      <c r="K207" s="82">
        <v>10.125000999999999</v>
      </c>
      <c r="L207" s="82">
        <v>7.9121589699999995E-2</v>
      </c>
    </row>
    <row r="208" spans="2:12" x14ac:dyDescent="0.2">
      <c r="B208" s="82">
        <v>10.175000199999999</v>
      </c>
      <c r="C208" s="82">
        <v>2.36910582E-2</v>
      </c>
      <c r="E208" s="82">
        <v>10.175000199999999</v>
      </c>
      <c r="F208" s="82">
        <v>1.4260411299999999E-2</v>
      </c>
      <c r="H208" s="82">
        <v>10.175000199999999</v>
      </c>
      <c r="I208" s="82">
        <v>2.17604637E-2</v>
      </c>
      <c r="K208" s="82">
        <v>10.175000199999999</v>
      </c>
      <c r="L208" s="82">
        <v>4.7236681000000003E-2</v>
      </c>
    </row>
    <row r="209" spans="2:12" x14ac:dyDescent="0.2">
      <c r="B209" s="82">
        <v>10.225000400000001</v>
      </c>
      <c r="C209" s="82">
        <v>2.6060342800000001E-2</v>
      </c>
      <c r="E209" s="82">
        <v>10.225000400000001</v>
      </c>
      <c r="F209" s="82">
        <v>2.1939277600000001E-2</v>
      </c>
      <c r="H209" s="82">
        <v>10.225000400000001</v>
      </c>
      <c r="I209" s="82">
        <v>1.5232562999999999E-2</v>
      </c>
      <c r="K209" s="82">
        <v>10.225000400000001</v>
      </c>
      <c r="L209" s="82">
        <v>5.7864785199999998E-2</v>
      </c>
    </row>
    <row r="210" spans="2:12" x14ac:dyDescent="0.2">
      <c r="B210" s="82">
        <v>10.2750006</v>
      </c>
      <c r="C210" s="82">
        <v>2.0137429200000001E-2</v>
      </c>
      <c r="E210" s="82">
        <v>10.2750006</v>
      </c>
      <c r="F210" s="82">
        <v>1.8648505199999998E-2</v>
      </c>
      <c r="H210" s="82">
        <v>10.2750006</v>
      </c>
      <c r="I210" s="82">
        <v>1.3056397399999999E-2</v>
      </c>
      <c r="K210" s="82">
        <v>10.2750006</v>
      </c>
      <c r="L210" s="82">
        <v>6.8492889400000007E-2</v>
      </c>
    </row>
    <row r="211" spans="2:12" x14ac:dyDescent="0.2">
      <c r="B211" s="82">
        <v>10.3250008</v>
      </c>
      <c r="C211" s="82">
        <v>2.48759985E-2</v>
      </c>
      <c r="E211" s="82">
        <v>10.3250008</v>
      </c>
      <c r="F211" s="82">
        <v>1.0969638800000001E-2</v>
      </c>
      <c r="H211" s="82">
        <v>10.3250008</v>
      </c>
      <c r="I211" s="82">
        <v>1.4144182199999999E-2</v>
      </c>
      <c r="K211" s="82">
        <v>10.3250008</v>
      </c>
      <c r="L211" s="82">
        <v>3.5427808800000002E-2</v>
      </c>
    </row>
    <row r="212" spans="2:12" x14ac:dyDescent="0.2">
      <c r="B212" s="82">
        <v>10.375000999999999</v>
      </c>
      <c r="C212" s="82">
        <v>3.5536885300000001E-2</v>
      </c>
      <c r="E212" s="82">
        <v>10.375000999999999</v>
      </c>
      <c r="F212" s="82">
        <v>2.08425522E-2</v>
      </c>
      <c r="H212" s="82">
        <v>10.375000999999999</v>
      </c>
      <c r="I212" s="82">
        <v>1.4144182199999999E-2</v>
      </c>
      <c r="K212" s="82">
        <v>10.375000999999999</v>
      </c>
      <c r="L212" s="82">
        <v>6.2589049300000005E-2</v>
      </c>
    </row>
    <row r="213" spans="2:12" x14ac:dyDescent="0.2">
      <c r="B213" s="82">
        <v>10.425000199999999</v>
      </c>
      <c r="C213" s="82">
        <v>3.6720633500000002E-2</v>
      </c>
      <c r="E213" s="82">
        <v>10.425000199999999</v>
      </c>
      <c r="F213" s="82">
        <v>2.4133324599999999E-2</v>
      </c>
      <c r="H213" s="82">
        <v>10.425000199999999</v>
      </c>
      <c r="I213" s="82">
        <v>1.7408132600000001E-2</v>
      </c>
      <c r="K213" s="82">
        <v>10.425000199999999</v>
      </c>
      <c r="L213" s="82">
        <v>5.6684017199999999E-2</v>
      </c>
    </row>
    <row r="214" spans="2:12" x14ac:dyDescent="0.2">
      <c r="B214" s="82">
        <v>10.475000400000001</v>
      </c>
      <c r="C214" s="82">
        <v>2.8429031399999999E-2</v>
      </c>
      <c r="E214" s="82">
        <v>10.475000400000001</v>
      </c>
      <c r="F214" s="82">
        <v>1.75511837E-2</v>
      </c>
      <c r="H214" s="82">
        <v>10.475000400000001</v>
      </c>
      <c r="I214" s="82">
        <v>1.7408132600000001E-2</v>
      </c>
      <c r="K214" s="82">
        <v>10.475000400000001</v>
      </c>
      <c r="L214" s="82">
        <v>3.5427212700000002E-2</v>
      </c>
    </row>
    <row r="215" spans="2:12" x14ac:dyDescent="0.2">
      <c r="B215" s="82">
        <v>10.5250006</v>
      </c>
      <c r="C215" s="82">
        <v>3.0798912000000001E-2</v>
      </c>
      <c r="E215" s="82">
        <v>10.5250006</v>
      </c>
      <c r="F215" s="82">
        <v>1.09702349E-2</v>
      </c>
      <c r="H215" s="82">
        <v>10.5250006</v>
      </c>
      <c r="I215" s="82">
        <v>1.5232562999999999E-2</v>
      </c>
      <c r="K215" s="82">
        <v>10.5250006</v>
      </c>
      <c r="L215" s="82">
        <v>4.6055316899999997E-2</v>
      </c>
    </row>
    <row r="216" spans="2:12" x14ac:dyDescent="0.2">
      <c r="B216" s="82">
        <v>10.5750008</v>
      </c>
      <c r="C216" s="82">
        <v>6.5150260900000007E-2</v>
      </c>
      <c r="E216" s="82">
        <v>10.5750008</v>
      </c>
      <c r="F216" s="82">
        <v>5.3752064699999998E-2</v>
      </c>
      <c r="H216" s="82">
        <v>10.5750008</v>
      </c>
      <c r="I216" s="82">
        <v>1.6320347799999999E-2</v>
      </c>
      <c r="K216" s="82">
        <v>10.5750008</v>
      </c>
      <c r="L216" s="82">
        <v>5.4321885100000002E-2</v>
      </c>
    </row>
    <row r="217" spans="2:12" x14ac:dyDescent="0.2">
      <c r="B217" s="82">
        <v>10.625000999999999</v>
      </c>
      <c r="C217" s="82">
        <v>7.3441863100000004E-2</v>
      </c>
      <c r="E217" s="82">
        <v>10.625000999999999</v>
      </c>
      <c r="F217" s="82">
        <v>5.4848194099999997E-2</v>
      </c>
      <c r="H217" s="82">
        <v>10.625000999999999</v>
      </c>
      <c r="I217" s="82">
        <v>1.7408132600000001E-2</v>
      </c>
      <c r="K217" s="82">
        <v>10.625000999999999</v>
      </c>
      <c r="L217" s="82">
        <v>8.8568925899999998E-2</v>
      </c>
    </row>
    <row r="218" spans="2:12" x14ac:dyDescent="0.2">
      <c r="B218" s="82">
        <v>10.675000199999999</v>
      </c>
      <c r="C218" s="82">
        <v>3.7905573800000002E-2</v>
      </c>
      <c r="E218" s="82">
        <v>10.675000199999999</v>
      </c>
      <c r="F218" s="82">
        <v>1.8648505199999998E-2</v>
      </c>
      <c r="H218" s="82">
        <v>10.675000199999999</v>
      </c>
      <c r="I218" s="82">
        <v>1.4144182199999999E-2</v>
      </c>
      <c r="K218" s="82">
        <v>10.675000199999999</v>
      </c>
      <c r="L218" s="82">
        <v>0.13698637499999999</v>
      </c>
    </row>
    <row r="219" spans="2:12" x14ac:dyDescent="0.2">
      <c r="B219" s="82">
        <v>10.725000400000001</v>
      </c>
      <c r="C219" s="82">
        <v>3.6721229600000002E-2</v>
      </c>
      <c r="E219" s="82">
        <v>10.725000400000001</v>
      </c>
      <c r="F219" s="82">
        <v>2.3036599200000001E-2</v>
      </c>
      <c r="H219" s="82">
        <v>10.725000400000001</v>
      </c>
      <c r="I219" s="82">
        <v>9.7924470899999998E-3</v>
      </c>
      <c r="K219" s="82">
        <v>10.725000400000001</v>
      </c>
      <c r="L219" s="82">
        <v>0.154700279</v>
      </c>
    </row>
    <row r="220" spans="2:12" x14ac:dyDescent="0.2">
      <c r="B220" s="82">
        <v>10.7750006</v>
      </c>
      <c r="C220" s="82">
        <v>3.1983256299999999E-2</v>
      </c>
      <c r="E220" s="82">
        <v>10.7750006</v>
      </c>
      <c r="F220" s="82">
        <v>2.08425522E-2</v>
      </c>
      <c r="H220" s="82">
        <v>10.7750006</v>
      </c>
      <c r="I220" s="82">
        <v>4.3523311600000003E-3</v>
      </c>
      <c r="K220" s="82">
        <v>10.7750006</v>
      </c>
      <c r="L220" s="82">
        <v>8.3845257800000003E-2</v>
      </c>
    </row>
    <row r="221" spans="2:12" x14ac:dyDescent="0.2">
      <c r="B221" s="82">
        <v>10.8250008</v>
      </c>
      <c r="C221" s="82">
        <v>1.89530849E-2</v>
      </c>
      <c r="E221" s="82">
        <v>10.8250008</v>
      </c>
      <c r="F221" s="82">
        <v>2.52306461E-2</v>
      </c>
      <c r="H221" s="82">
        <v>10.8250008</v>
      </c>
      <c r="I221" s="82">
        <v>8.7040662800000005E-3</v>
      </c>
      <c r="K221" s="82">
        <v>10.8250008</v>
      </c>
      <c r="L221" s="82">
        <v>2.8342008599999999E-2</v>
      </c>
    </row>
    <row r="222" spans="2:12" x14ac:dyDescent="0.2">
      <c r="B222" s="82">
        <v>10.875000999999999</v>
      </c>
      <c r="C222" s="82">
        <v>6.7519545599999994E-2</v>
      </c>
      <c r="E222" s="82">
        <v>10.875000999999999</v>
      </c>
      <c r="F222" s="82">
        <v>2.63273716E-2</v>
      </c>
      <c r="H222" s="82">
        <v>10.875000999999999</v>
      </c>
      <c r="I222" s="82">
        <v>1.6320347799999999E-2</v>
      </c>
      <c r="K222" s="82">
        <v>10.875000999999999</v>
      </c>
      <c r="L222" s="82">
        <v>3.07035446E-2</v>
      </c>
    </row>
    <row r="223" spans="2:12" x14ac:dyDescent="0.2">
      <c r="B223" s="82">
        <v>10.925000199999999</v>
      </c>
      <c r="C223" s="82">
        <v>6.7519545599999994E-2</v>
      </c>
      <c r="E223" s="82">
        <v>10.925000199999999</v>
      </c>
      <c r="F223" s="82">
        <v>1.8648505199999998E-2</v>
      </c>
      <c r="H223" s="82">
        <v>10.925000199999999</v>
      </c>
      <c r="I223" s="82">
        <v>1.6320347799999999E-2</v>
      </c>
      <c r="K223" s="82">
        <v>10.925000199999999</v>
      </c>
      <c r="L223" s="82">
        <v>2.1256208400000001E-2</v>
      </c>
    </row>
    <row r="224" spans="2:12" x14ac:dyDescent="0.2">
      <c r="B224" s="82">
        <v>10.975000400000001</v>
      </c>
      <c r="C224" s="82">
        <v>2.7244687100000001E-2</v>
      </c>
      <c r="E224" s="82">
        <v>10.975000400000001</v>
      </c>
      <c r="F224" s="82">
        <v>1.5357136699999999E-2</v>
      </c>
      <c r="H224" s="82">
        <v>10.975000400000001</v>
      </c>
      <c r="I224" s="82">
        <v>1.8496513400000001E-2</v>
      </c>
      <c r="K224" s="82">
        <v>10.975000400000001</v>
      </c>
      <c r="L224" s="82">
        <v>2.47997046E-2</v>
      </c>
    </row>
    <row r="225" spans="2:12" x14ac:dyDescent="0.2">
      <c r="B225" s="82">
        <v>11.0250006</v>
      </c>
      <c r="C225" s="82">
        <v>2.9613971699999998E-2</v>
      </c>
      <c r="E225" s="82">
        <v>11.0250006</v>
      </c>
      <c r="F225" s="82">
        <v>1.8648505199999998E-2</v>
      </c>
      <c r="H225" s="82">
        <v>11.0250006</v>
      </c>
      <c r="I225" s="82">
        <v>1.8495917300000001E-2</v>
      </c>
      <c r="K225" s="82">
        <v>11.0250006</v>
      </c>
      <c r="L225" s="82">
        <v>3.3065676699999998E-2</v>
      </c>
    </row>
    <row r="226" spans="2:12" x14ac:dyDescent="0.2">
      <c r="B226" s="82">
        <v>11.0750008</v>
      </c>
      <c r="C226" s="82">
        <v>2.2506713899999999E-2</v>
      </c>
      <c r="E226" s="82">
        <v>11.0750008</v>
      </c>
      <c r="F226" s="82">
        <v>1.7551779699999999E-2</v>
      </c>
      <c r="H226" s="82">
        <v>11.0750008</v>
      </c>
      <c r="I226" s="82">
        <v>1.4144182199999999E-2</v>
      </c>
      <c r="K226" s="82">
        <v>11.0750008</v>
      </c>
      <c r="L226" s="82">
        <v>4.2513012900000001E-2</v>
      </c>
    </row>
    <row r="227" spans="2:12" x14ac:dyDescent="0.2">
      <c r="B227" s="82">
        <v>11.125000999999999</v>
      </c>
      <c r="C227" s="82">
        <v>2.6059746700000001E-2</v>
      </c>
      <c r="E227" s="82">
        <v>11.125000999999999</v>
      </c>
      <c r="F227" s="82">
        <v>1.5357136699999999E-2</v>
      </c>
      <c r="H227" s="82">
        <v>11.125000999999999</v>
      </c>
      <c r="I227" s="82">
        <v>3.2640695599999998E-2</v>
      </c>
      <c r="K227" s="82">
        <v>11.125000999999999</v>
      </c>
      <c r="L227" s="82">
        <v>5.6684017199999999E-2</v>
      </c>
    </row>
    <row r="228" spans="2:12" x14ac:dyDescent="0.2">
      <c r="B228" s="82">
        <v>11.175000199999999</v>
      </c>
      <c r="C228" s="82">
        <v>3.6721229600000002E-2</v>
      </c>
      <c r="E228" s="82">
        <v>11.175000199999999</v>
      </c>
      <c r="F228" s="82">
        <v>2.3036599200000001E-2</v>
      </c>
      <c r="H228" s="82">
        <v>11.175000199999999</v>
      </c>
      <c r="I228" s="82">
        <v>4.4608712199999997E-2</v>
      </c>
      <c r="K228" s="82">
        <v>11.175000199999999</v>
      </c>
      <c r="L228" s="82">
        <v>9.3291997900000007E-2</v>
      </c>
    </row>
    <row r="229" spans="2:12" x14ac:dyDescent="0.2">
      <c r="B229" s="82">
        <v>11.225000400000001</v>
      </c>
      <c r="C229" s="82">
        <v>3.31676006E-2</v>
      </c>
      <c r="E229" s="82">
        <v>11.225000400000001</v>
      </c>
      <c r="F229" s="82">
        <v>4.2782425899999997E-2</v>
      </c>
      <c r="H229" s="82">
        <v>11.225000400000001</v>
      </c>
      <c r="I229" s="82">
        <v>2.8288960500000002E-2</v>
      </c>
      <c r="K229" s="82">
        <v>11.225000400000001</v>
      </c>
      <c r="L229" s="82">
        <v>7.6759457599999997E-2</v>
      </c>
    </row>
    <row r="230" spans="2:12" x14ac:dyDescent="0.2">
      <c r="B230" s="82">
        <v>11.2750006</v>
      </c>
      <c r="C230" s="82">
        <v>2.6059746700000001E-2</v>
      </c>
      <c r="E230" s="82">
        <v>11.2750006</v>
      </c>
      <c r="F230" s="82">
        <v>3.9491057400000001E-2</v>
      </c>
      <c r="H230" s="82">
        <v>11.2750006</v>
      </c>
      <c r="I230" s="82">
        <v>1.5232562999999999E-2</v>
      </c>
      <c r="K230" s="82">
        <v>11.2750006</v>
      </c>
      <c r="L230" s="82">
        <v>4.0151476899999997E-2</v>
      </c>
    </row>
    <row r="231" spans="2:12" x14ac:dyDescent="0.2">
      <c r="B231" s="82">
        <v>11.3250008</v>
      </c>
      <c r="C231" s="82">
        <v>2.2506713899999999E-2</v>
      </c>
      <c r="E231" s="82">
        <v>11.3250008</v>
      </c>
      <c r="F231" s="82">
        <v>2.7424097099999999E-2</v>
      </c>
      <c r="H231" s="82">
        <v>11.3250008</v>
      </c>
      <c r="I231" s="82">
        <v>1.5231967000000001E-2</v>
      </c>
      <c r="K231" s="82">
        <v>11.3250008</v>
      </c>
      <c r="L231" s="82">
        <v>3.5427808800000002E-2</v>
      </c>
    </row>
    <row r="232" spans="2:12" x14ac:dyDescent="0.2">
      <c r="B232" s="82">
        <v>11.375000999999999</v>
      </c>
      <c r="C232" s="82">
        <v>2.0137429200000001E-2</v>
      </c>
      <c r="E232" s="82">
        <v>11.375000999999999</v>
      </c>
      <c r="F232" s="82">
        <v>3.4006238000000001E-2</v>
      </c>
      <c r="H232" s="82">
        <v>11.375000999999999</v>
      </c>
      <c r="I232" s="82">
        <v>1.7408132600000001E-2</v>
      </c>
      <c r="K232" s="82">
        <v>11.375000999999999</v>
      </c>
      <c r="L232" s="82">
        <v>3.6608576800000001E-2</v>
      </c>
    </row>
    <row r="233" spans="2:12" x14ac:dyDescent="0.2">
      <c r="B233" s="82">
        <v>11.425000199999999</v>
      </c>
      <c r="C233" s="82">
        <v>2.8429031399999999E-2</v>
      </c>
      <c r="E233" s="82">
        <v>11.425000199999999</v>
      </c>
      <c r="F233" s="82">
        <v>3.5102963399999999E-2</v>
      </c>
      <c r="H233" s="82">
        <v>11.425000199999999</v>
      </c>
      <c r="I233" s="82">
        <v>1.6320347799999999E-2</v>
      </c>
      <c r="K233" s="82">
        <v>11.425000199999999</v>
      </c>
      <c r="L233" s="82">
        <v>4.2513012900000001E-2</v>
      </c>
    </row>
    <row r="234" spans="2:12" x14ac:dyDescent="0.2">
      <c r="B234" s="82">
        <v>11.475000400000001</v>
      </c>
      <c r="C234" s="82">
        <v>3.1983256299999999E-2</v>
      </c>
      <c r="E234" s="82">
        <v>11.475000400000001</v>
      </c>
      <c r="F234" s="82">
        <v>3.9490461300000002E-2</v>
      </c>
      <c r="H234" s="82">
        <v>11.475000400000001</v>
      </c>
      <c r="I234" s="82">
        <v>1.4144182199999999E-2</v>
      </c>
      <c r="K234" s="82">
        <v>11.475000400000001</v>
      </c>
      <c r="L234" s="82">
        <v>4.7236084900000003E-2</v>
      </c>
    </row>
    <row r="235" spans="2:12" x14ac:dyDescent="0.2">
      <c r="B235" s="82">
        <v>11.5250006</v>
      </c>
      <c r="C235" s="82">
        <v>5.09357452E-2</v>
      </c>
      <c r="E235" s="82">
        <v>11.5250006</v>
      </c>
      <c r="F235" s="82">
        <v>2.63273716E-2</v>
      </c>
      <c r="H235" s="82">
        <v>11.5250006</v>
      </c>
      <c r="I235" s="82">
        <v>1.1968016600000001E-2</v>
      </c>
      <c r="K235" s="82">
        <v>11.5250006</v>
      </c>
      <c r="L235" s="82">
        <v>5.3141117100000003E-2</v>
      </c>
    </row>
    <row r="236" spans="2:12" x14ac:dyDescent="0.2">
      <c r="B236" s="82">
        <v>11.5750008</v>
      </c>
      <c r="C236" s="82">
        <v>4.9750804900000001E-2</v>
      </c>
      <c r="E236" s="82">
        <v>11.5750008</v>
      </c>
      <c r="F236" s="82">
        <v>4.3879151300000002E-2</v>
      </c>
      <c r="H236" s="82">
        <v>11.5750008</v>
      </c>
      <c r="I236" s="82">
        <v>1.4144182199999999E-2</v>
      </c>
      <c r="K236" s="82">
        <v>11.5750008</v>
      </c>
      <c r="L236" s="82">
        <v>4.8418045E-2</v>
      </c>
    </row>
    <row r="237" spans="2:12" x14ac:dyDescent="0.2">
      <c r="B237" s="82">
        <v>11.625000999999999</v>
      </c>
      <c r="C237" s="82">
        <v>2.7244687100000001E-2</v>
      </c>
      <c r="E237" s="82">
        <v>11.625000999999999</v>
      </c>
      <c r="F237" s="82">
        <v>4.4975876800000002E-2</v>
      </c>
      <c r="H237" s="82">
        <v>11.625000999999999</v>
      </c>
      <c r="I237" s="82">
        <v>2.3936629300000001E-2</v>
      </c>
      <c r="K237" s="82">
        <v>11.625000999999999</v>
      </c>
      <c r="L237" s="82">
        <v>4.7236681000000003E-2</v>
      </c>
    </row>
    <row r="238" spans="2:12" x14ac:dyDescent="0.2">
      <c r="B238" s="82">
        <v>11.675000199999999</v>
      </c>
      <c r="C238" s="82">
        <v>3.5536885300000001E-2</v>
      </c>
      <c r="E238" s="82">
        <v>11.675000199999999</v>
      </c>
      <c r="F238" s="82">
        <v>1.8648505199999998E-2</v>
      </c>
      <c r="H238" s="82">
        <v>11.675000199999999</v>
      </c>
      <c r="I238" s="82">
        <v>2.61127949E-2</v>
      </c>
      <c r="K238" s="82">
        <v>11.675000199999999</v>
      </c>
      <c r="L238" s="82">
        <v>5.4321885100000002E-2</v>
      </c>
    </row>
    <row r="239" spans="2:12" x14ac:dyDescent="0.2">
      <c r="B239" s="82">
        <v>11.725000400000001</v>
      </c>
      <c r="C239" s="82">
        <v>3.31676006E-2</v>
      </c>
      <c r="E239" s="82">
        <v>11.725000400000001</v>
      </c>
      <c r="F239" s="82">
        <v>1.7551779699999999E-2</v>
      </c>
      <c r="H239" s="82">
        <v>11.725000400000001</v>
      </c>
      <c r="I239" s="82">
        <v>1.6320347799999999E-2</v>
      </c>
      <c r="K239" s="82">
        <v>11.725000400000001</v>
      </c>
      <c r="L239" s="82">
        <v>4.36937809E-2</v>
      </c>
    </row>
    <row r="240" spans="2:12" x14ac:dyDescent="0.2">
      <c r="B240" s="82">
        <v>11.7750006</v>
      </c>
      <c r="C240" s="82">
        <v>2.4875402500000001E-2</v>
      </c>
      <c r="E240" s="82">
        <v>11.7750006</v>
      </c>
      <c r="F240" s="82">
        <v>2.08425522E-2</v>
      </c>
      <c r="H240" s="82">
        <v>11.7750006</v>
      </c>
      <c r="I240" s="82">
        <v>1.08802319E-2</v>
      </c>
      <c r="K240" s="82">
        <v>11.7750006</v>
      </c>
      <c r="L240" s="82">
        <v>1.88946724E-2</v>
      </c>
    </row>
    <row r="241" spans="2:12" x14ac:dyDescent="0.2">
      <c r="B241" s="82">
        <v>11.8250008</v>
      </c>
      <c r="C241" s="82">
        <v>2.6060342800000001E-2</v>
      </c>
      <c r="E241" s="82">
        <v>11.8250008</v>
      </c>
      <c r="F241" s="82">
        <v>2.8520822500000001E-2</v>
      </c>
      <c r="H241" s="82">
        <v>11.8250008</v>
      </c>
      <c r="I241" s="82">
        <v>1.7408132600000001E-2</v>
      </c>
      <c r="K241" s="82">
        <v>11.8250008</v>
      </c>
      <c r="L241" s="82">
        <v>2.3618340500000001E-2</v>
      </c>
    </row>
    <row r="242" spans="2:12" x14ac:dyDescent="0.2">
      <c r="B242" s="82">
        <v>11.875000999999999</v>
      </c>
      <c r="C242" s="82">
        <v>2.9613971699999998E-2</v>
      </c>
      <c r="E242" s="82">
        <v>11.875000999999999</v>
      </c>
      <c r="F242" s="82">
        <v>1.7551779699999999E-2</v>
      </c>
      <c r="H242" s="82">
        <v>11.875000999999999</v>
      </c>
      <c r="I242" s="82">
        <v>1.8495917300000001E-2</v>
      </c>
      <c r="K242" s="82">
        <v>11.875000999999999</v>
      </c>
      <c r="L242" s="82">
        <v>3.7789344799999999E-2</v>
      </c>
    </row>
    <row r="243" spans="2:12" x14ac:dyDescent="0.2">
      <c r="B243" s="82">
        <v>11.925000199999999</v>
      </c>
      <c r="C243" s="82">
        <v>2.1321773499999998E-2</v>
      </c>
      <c r="E243" s="82">
        <v>11.925000199999999</v>
      </c>
      <c r="F243" s="82">
        <v>1.20669603E-2</v>
      </c>
      <c r="H243" s="82">
        <v>11.925000199999999</v>
      </c>
      <c r="I243" s="82">
        <v>1.4144778300000001E-2</v>
      </c>
      <c r="K243" s="82">
        <v>11.925000199999999</v>
      </c>
      <c r="L243" s="82">
        <v>3.8970112799999998E-2</v>
      </c>
    </row>
    <row r="244" spans="2:12" x14ac:dyDescent="0.2">
      <c r="B244" s="82">
        <v>11.975000400000001</v>
      </c>
      <c r="C244" s="82">
        <v>2.1321773499999998E-2</v>
      </c>
      <c r="E244" s="82">
        <v>11.975000400000001</v>
      </c>
      <c r="F244" s="82">
        <v>2.7424097099999999E-2</v>
      </c>
      <c r="H244" s="82">
        <v>11.975000400000001</v>
      </c>
      <c r="I244" s="82">
        <v>1.7408728599999999E-2</v>
      </c>
      <c r="K244" s="82">
        <v>11.975000400000001</v>
      </c>
      <c r="L244" s="82">
        <v>3.5427808800000002E-2</v>
      </c>
    </row>
    <row r="245" spans="2:12" x14ac:dyDescent="0.2">
      <c r="B245" s="82">
        <v>12.0250006</v>
      </c>
      <c r="C245" s="82">
        <v>2.8429627400000001E-2</v>
      </c>
      <c r="E245" s="82">
        <v>12.0250006</v>
      </c>
      <c r="F245" s="82">
        <v>2.63273716E-2</v>
      </c>
      <c r="H245" s="82">
        <v>12.0250006</v>
      </c>
      <c r="I245" s="82">
        <v>1.6320347799999999E-2</v>
      </c>
      <c r="K245" s="82">
        <v>12.0250006</v>
      </c>
      <c r="L245" s="82">
        <v>3.3065676699999998E-2</v>
      </c>
    </row>
    <row r="246" spans="2:12" x14ac:dyDescent="0.2">
      <c r="B246" s="82">
        <v>12.0750008</v>
      </c>
      <c r="C246" s="82">
        <v>3.1983256299999999E-2</v>
      </c>
      <c r="E246" s="82">
        <v>12.0750008</v>
      </c>
      <c r="F246" s="82">
        <v>2.3036599200000001E-2</v>
      </c>
      <c r="H246" s="82">
        <v>12.0750008</v>
      </c>
      <c r="I246" s="82">
        <v>2.61121988E-2</v>
      </c>
      <c r="K246" s="82">
        <v>12.0750008</v>
      </c>
      <c r="L246" s="82">
        <v>0.15115678299999999</v>
      </c>
    </row>
    <row r="247" spans="2:12" x14ac:dyDescent="0.2">
      <c r="B247" s="82">
        <v>12.125000999999999</v>
      </c>
      <c r="C247" s="82">
        <v>4.5012831699999999E-2</v>
      </c>
      <c r="E247" s="82">
        <v>12.125000999999999</v>
      </c>
      <c r="F247" s="82">
        <v>2.9618143999999999E-2</v>
      </c>
      <c r="H247" s="82">
        <v>12.125000999999999</v>
      </c>
      <c r="I247" s="82">
        <v>3.1552314800000002E-2</v>
      </c>
      <c r="K247" s="82">
        <v>12.125000999999999</v>
      </c>
      <c r="L247" s="82">
        <v>0.144072175</v>
      </c>
    </row>
    <row r="248" spans="2:12" x14ac:dyDescent="0.2">
      <c r="B248" s="82">
        <v>12.175000199999999</v>
      </c>
      <c r="C248" s="82">
        <v>6.3965916600000006E-2</v>
      </c>
      <c r="E248" s="82">
        <v>12.175000199999999</v>
      </c>
      <c r="F248" s="82">
        <v>2.1939277600000001E-2</v>
      </c>
      <c r="H248" s="82">
        <v>12.175000199999999</v>
      </c>
      <c r="I248" s="82">
        <v>2.0672678900000001E-2</v>
      </c>
      <c r="K248" s="82">
        <v>12.175000199999999</v>
      </c>
      <c r="L248" s="82">
        <v>6.7312717399999999E-2</v>
      </c>
    </row>
    <row r="249" spans="2:12" x14ac:dyDescent="0.2">
      <c r="B249" s="82">
        <v>12.225000400000001</v>
      </c>
      <c r="C249" s="82">
        <v>6.8703889800000001E-2</v>
      </c>
      <c r="E249" s="82">
        <v>12.225000400000001</v>
      </c>
      <c r="F249" s="82">
        <v>2.08425522E-2</v>
      </c>
      <c r="H249" s="82">
        <v>12.225000400000001</v>
      </c>
      <c r="I249" s="82">
        <v>3.6992430700000002E-2</v>
      </c>
      <c r="K249" s="82">
        <v>12.225000400000001</v>
      </c>
      <c r="L249" s="82">
        <v>7.7940225599999996E-2</v>
      </c>
    </row>
    <row r="250" spans="2:12" x14ac:dyDescent="0.2">
      <c r="B250" s="82">
        <v>12.2750006</v>
      </c>
      <c r="C250" s="82">
        <v>6.0412287699999997E-2</v>
      </c>
      <c r="E250" s="82">
        <v>12.2750006</v>
      </c>
      <c r="F250" s="82">
        <v>2.08425522E-2</v>
      </c>
      <c r="H250" s="82">
        <v>12.2750006</v>
      </c>
      <c r="I250" s="82">
        <v>3.2640695599999998E-2</v>
      </c>
      <c r="K250" s="82">
        <v>12.2750006</v>
      </c>
      <c r="L250" s="82">
        <v>4.0150880799999997E-2</v>
      </c>
    </row>
    <row r="251" spans="2:12" x14ac:dyDescent="0.2">
      <c r="B251" s="82">
        <v>12.3250008</v>
      </c>
      <c r="C251" s="82">
        <v>9.4764232599999998E-2</v>
      </c>
      <c r="E251" s="82">
        <v>12.3250008</v>
      </c>
      <c r="F251" s="82">
        <v>2.63273716E-2</v>
      </c>
      <c r="H251" s="82">
        <v>12.3250008</v>
      </c>
      <c r="I251" s="82">
        <v>1.3056397399999999E-2</v>
      </c>
      <c r="K251" s="82">
        <v>12.3250008</v>
      </c>
      <c r="L251" s="82">
        <v>0.13816714299999999</v>
      </c>
    </row>
    <row r="252" spans="2:12" x14ac:dyDescent="0.2">
      <c r="B252" s="82">
        <v>12.375000999999999</v>
      </c>
      <c r="C252" s="82">
        <v>9.0025663399999997E-2</v>
      </c>
      <c r="E252" s="82">
        <v>12.375000999999999</v>
      </c>
      <c r="F252" s="82">
        <v>2.9618143999999999E-2</v>
      </c>
      <c r="H252" s="82">
        <v>12.375000999999999</v>
      </c>
      <c r="I252" s="82">
        <v>1.5231967000000001E-2</v>
      </c>
      <c r="K252" s="82">
        <v>12.375000999999999</v>
      </c>
      <c r="L252" s="82">
        <v>0.140528977</v>
      </c>
    </row>
    <row r="253" spans="2:12" x14ac:dyDescent="0.2">
      <c r="B253" s="82">
        <v>12.425000199999999</v>
      </c>
      <c r="C253" s="82">
        <v>3.7906169900000002E-2</v>
      </c>
      <c r="E253" s="82">
        <v>12.425000199999999</v>
      </c>
      <c r="F253" s="82">
        <v>3.1812190999999997E-2</v>
      </c>
      <c r="H253" s="82">
        <v>12.425000199999999</v>
      </c>
      <c r="I253" s="82">
        <v>1.9584298100000001E-2</v>
      </c>
      <c r="K253" s="82">
        <v>12.425000199999999</v>
      </c>
      <c r="L253" s="82">
        <v>3.7789344799999999E-2</v>
      </c>
    </row>
    <row r="254" spans="2:12" x14ac:dyDescent="0.2">
      <c r="B254" s="82">
        <v>12.475000400000001</v>
      </c>
      <c r="C254" s="82">
        <v>3.31676006E-2</v>
      </c>
      <c r="E254" s="82">
        <v>12.475000400000001</v>
      </c>
      <c r="F254" s="82">
        <v>4.1685104399999999E-2</v>
      </c>
      <c r="H254" s="82">
        <v>12.475000400000001</v>
      </c>
      <c r="I254" s="82">
        <v>1.9584298100000001E-2</v>
      </c>
      <c r="K254" s="82">
        <v>12.475000400000001</v>
      </c>
      <c r="L254" s="82">
        <v>4.8417746999999997E-2</v>
      </c>
    </row>
    <row r="255" spans="2:12" x14ac:dyDescent="0.2">
      <c r="B255" s="82">
        <v>12.5250006</v>
      </c>
      <c r="C255" s="82">
        <v>2.96133757E-2</v>
      </c>
      <c r="E255" s="82">
        <v>12.5250006</v>
      </c>
      <c r="F255" s="82">
        <v>4.2781829799999997E-2</v>
      </c>
      <c r="H255" s="82">
        <v>12.5250006</v>
      </c>
      <c r="I255" s="82">
        <v>2.3936629300000001E-2</v>
      </c>
      <c r="K255" s="82">
        <v>12.5250006</v>
      </c>
      <c r="L255" s="82">
        <v>0.12163460299999999</v>
      </c>
    </row>
    <row r="256" spans="2:12" x14ac:dyDescent="0.2">
      <c r="B256" s="82">
        <v>12.5750008</v>
      </c>
      <c r="C256" s="82">
        <v>2.6060342800000001E-2</v>
      </c>
      <c r="E256" s="82">
        <v>12.5750008</v>
      </c>
      <c r="F256" s="82">
        <v>3.2908916500000003E-2</v>
      </c>
      <c r="H256" s="82">
        <v>12.5750008</v>
      </c>
      <c r="I256" s="82">
        <v>2.8288960500000002E-2</v>
      </c>
      <c r="K256" s="82">
        <v>12.5750008</v>
      </c>
      <c r="L256" s="82">
        <v>0.1074633</v>
      </c>
    </row>
    <row r="257" spans="2:12" x14ac:dyDescent="0.2">
      <c r="B257" s="82">
        <v>12.625000999999999</v>
      </c>
      <c r="C257" s="82">
        <v>2.9613971699999998E-2</v>
      </c>
      <c r="E257" s="82">
        <v>12.625000999999999</v>
      </c>
      <c r="F257" s="82">
        <v>5.4848790199999997E-2</v>
      </c>
      <c r="H257" s="82">
        <v>12.625000999999999</v>
      </c>
      <c r="I257" s="82">
        <v>1.6320347799999999E-2</v>
      </c>
      <c r="K257" s="82">
        <v>12.625000999999999</v>
      </c>
      <c r="L257" s="82">
        <v>4.60556149E-2</v>
      </c>
    </row>
    <row r="258" spans="2:12" x14ac:dyDescent="0.2">
      <c r="B258" s="82">
        <v>12.675000199999999</v>
      </c>
      <c r="C258" s="82">
        <v>2.4875402500000001E-2</v>
      </c>
      <c r="E258" s="82">
        <v>12.675000199999999</v>
      </c>
      <c r="F258" s="82">
        <v>5.5945515600000002E-2</v>
      </c>
      <c r="H258" s="82">
        <v>12.675000199999999</v>
      </c>
      <c r="I258" s="82">
        <v>2.61121988E-2</v>
      </c>
      <c r="K258" s="82">
        <v>12.675000199999999</v>
      </c>
      <c r="L258" s="82">
        <v>6.6131353399999995E-2</v>
      </c>
    </row>
    <row r="259" spans="2:12" x14ac:dyDescent="0.2">
      <c r="B259" s="82">
        <v>12.725000400000001</v>
      </c>
      <c r="C259" s="82">
        <v>4.1459202799999997E-2</v>
      </c>
      <c r="E259" s="82">
        <v>12.725000400000001</v>
      </c>
      <c r="F259" s="82">
        <v>2.7424097099999999E-2</v>
      </c>
      <c r="H259" s="82">
        <v>12.725000400000001</v>
      </c>
      <c r="I259" s="82">
        <v>2.3936629300000001E-2</v>
      </c>
      <c r="K259" s="82">
        <v>12.725000400000001</v>
      </c>
      <c r="L259" s="82">
        <v>4.9598515000000003E-2</v>
      </c>
    </row>
    <row r="260" spans="2:12" x14ac:dyDescent="0.2">
      <c r="B260" s="82">
        <v>12.7750006</v>
      </c>
      <c r="C260" s="82">
        <v>4.3828487399999998E-2</v>
      </c>
      <c r="E260" s="82">
        <v>12.7750006</v>
      </c>
      <c r="F260" s="82">
        <v>1.6454458200000001E-2</v>
      </c>
      <c r="H260" s="82">
        <v>12.7750006</v>
      </c>
      <c r="I260" s="82">
        <v>1.6320347799999999E-2</v>
      </c>
      <c r="K260" s="82">
        <v>12.7750006</v>
      </c>
      <c r="L260" s="82">
        <v>5.5502951100000003E-2</v>
      </c>
    </row>
    <row r="261" spans="2:12" x14ac:dyDescent="0.2">
      <c r="B261" s="82">
        <v>12.8250008</v>
      </c>
      <c r="C261" s="82">
        <v>1.89530849E-2</v>
      </c>
      <c r="E261" s="82">
        <v>12.8250008</v>
      </c>
      <c r="F261" s="82">
        <v>1.5357732799999999E-2</v>
      </c>
      <c r="H261" s="82">
        <v>12.8250008</v>
      </c>
      <c r="I261" s="82">
        <v>1.8495917300000001E-2</v>
      </c>
      <c r="K261" s="82">
        <v>12.8250008</v>
      </c>
      <c r="L261" s="82">
        <v>6.4950287300000006E-2</v>
      </c>
    </row>
    <row r="262" spans="2:12" x14ac:dyDescent="0.2">
      <c r="B262" s="82">
        <v>12.875000999999999</v>
      </c>
      <c r="C262" s="82">
        <v>1.89530849E-2</v>
      </c>
      <c r="E262" s="82">
        <v>12.875000999999999</v>
      </c>
      <c r="F262" s="82">
        <v>2.63273716E-2</v>
      </c>
      <c r="H262" s="82">
        <v>12.875000999999999</v>
      </c>
      <c r="I262" s="82">
        <v>1.6320347799999999E-2</v>
      </c>
      <c r="K262" s="82">
        <v>12.875000999999999</v>
      </c>
      <c r="L262" s="82">
        <v>4.0151178799999999E-2</v>
      </c>
    </row>
    <row r="263" spans="2:12" x14ac:dyDescent="0.2">
      <c r="B263" s="82">
        <v>12.925000199999999</v>
      </c>
      <c r="C263" s="82">
        <v>2.1321773499999998E-2</v>
      </c>
      <c r="E263" s="82">
        <v>12.925000199999999</v>
      </c>
      <c r="F263" s="82">
        <v>2.9618143999999999E-2</v>
      </c>
      <c r="H263" s="82">
        <v>12.925000199999999</v>
      </c>
      <c r="I263" s="82">
        <v>2.9376745199999998E-2</v>
      </c>
      <c r="K263" s="82">
        <v>12.925000199999999</v>
      </c>
      <c r="L263" s="82">
        <v>3.3065676699999998E-2</v>
      </c>
    </row>
    <row r="264" spans="2:12" x14ac:dyDescent="0.2">
      <c r="B264" s="82">
        <v>12.975000400000001</v>
      </c>
      <c r="C264" s="82">
        <v>2.6060342800000001E-2</v>
      </c>
      <c r="E264" s="82">
        <v>12.975000400000001</v>
      </c>
      <c r="F264" s="82">
        <v>2.63273716E-2</v>
      </c>
      <c r="H264" s="82">
        <v>12.975000400000001</v>
      </c>
      <c r="I264" s="82">
        <v>2.72005796E-2</v>
      </c>
      <c r="K264" s="82">
        <v>12.975000400000001</v>
      </c>
      <c r="L264" s="82">
        <v>3.4246742699999999E-2</v>
      </c>
    </row>
    <row r="265" spans="2:12" x14ac:dyDescent="0.2">
      <c r="B265" s="82">
        <v>13.0250006</v>
      </c>
      <c r="C265" s="82">
        <v>4.0274858500000003E-2</v>
      </c>
      <c r="E265" s="82">
        <v>13.0250006</v>
      </c>
      <c r="F265" s="82">
        <v>2.7424693100000001E-2</v>
      </c>
      <c r="H265" s="82">
        <v>13.0250006</v>
      </c>
      <c r="I265" s="82">
        <v>1.7408132600000001E-2</v>
      </c>
      <c r="K265" s="82">
        <v>13.0250006</v>
      </c>
      <c r="L265" s="82">
        <v>4.9598515000000003E-2</v>
      </c>
    </row>
    <row r="266" spans="2:12" x14ac:dyDescent="0.2">
      <c r="B266" s="82">
        <v>13.0750008</v>
      </c>
      <c r="C266" s="82">
        <v>4.1459202799999997E-2</v>
      </c>
      <c r="E266" s="82">
        <v>13.0750008</v>
      </c>
      <c r="F266" s="82">
        <v>2.63273716E-2</v>
      </c>
      <c r="H266" s="82">
        <v>13.0750008</v>
      </c>
      <c r="I266" s="82">
        <v>1.4144182199999999E-2</v>
      </c>
      <c r="K266" s="82">
        <v>13.0750008</v>
      </c>
      <c r="L266" s="82">
        <v>7.3216855499999997E-2</v>
      </c>
    </row>
    <row r="267" spans="2:12" x14ac:dyDescent="0.2">
      <c r="B267" s="82">
        <v>13.125000999999999</v>
      </c>
      <c r="C267" s="82">
        <v>4.2644143099999997E-2</v>
      </c>
      <c r="E267" s="82">
        <v>13.125000999999999</v>
      </c>
      <c r="F267" s="82">
        <v>1.6454458200000001E-2</v>
      </c>
      <c r="H267" s="82">
        <v>13.125000999999999</v>
      </c>
      <c r="I267" s="82">
        <v>6.5284967399999996E-3</v>
      </c>
      <c r="K267" s="82">
        <v>13.125000999999999</v>
      </c>
      <c r="L267" s="82">
        <v>6.1407685300000001E-2</v>
      </c>
    </row>
    <row r="268" spans="2:12" x14ac:dyDescent="0.2">
      <c r="B268" s="82">
        <v>13.175000199999999</v>
      </c>
      <c r="C268" s="82">
        <v>4.5012831699999999E-2</v>
      </c>
      <c r="E268" s="82">
        <v>13.175000199999999</v>
      </c>
      <c r="F268" s="82">
        <v>2.08425522E-2</v>
      </c>
      <c r="H268" s="82">
        <v>13.175000199999999</v>
      </c>
      <c r="I268" s="82">
        <v>1.4144182199999999E-2</v>
      </c>
      <c r="K268" s="82">
        <v>13.175000199999999</v>
      </c>
      <c r="L268" s="82">
        <v>3.4246444700000003E-2</v>
      </c>
    </row>
    <row r="269" spans="2:12" x14ac:dyDescent="0.2">
      <c r="B269" s="82">
        <v>13.225000400000001</v>
      </c>
      <c r="C269" s="82">
        <v>6.6335201299999993E-2</v>
      </c>
      <c r="E269" s="82">
        <v>13.225000400000001</v>
      </c>
      <c r="F269" s="82">
        <v>2.4133324599999999E-2</v>
      </c>
      <c r="H269" s="82">
        <v>13.225000400000001</v>
      </c>
      <c r="I269" s="82">
        <v>2.61121988E-2</v>
      </c>
      <c r="K269" s="82">
        <v>13.225000400000001</v>
      </c>
      <c r="L269" s="82">
        <v>3.7789344799999999E-2</v>
      </c>
    </row>
    <row r="270" spans="2:12" x14ac:dyDescent="0.2">
      <c r="B270" s="82">
        <v>13.2750006</v>
      </c>
      <c r="C270" s="82">
        <v>5.8043003099999997E-2</v>
      </c>
      <c r="E270" s="82">
        <v>13.2750006</v>
      </c>
      <c r="F270" s="82">
        <v>1.6454458200000001E-2</v>
      </c>
      <c r="H270" s="82">
        <v>13.2750006</v>
      </c>
      <c r="I270" s="82">
        <v>2.0672678900000001E-2</v>
      </c>
      <c r="K270" s="82">
        <v>13.2750006</v>
      </c>
      <c r="L270" s="82">
        <v>4.2513012900000001E-2</v>
      </c>
    </row>
    <row r="271" spans="2:12" x14ac:dyDescent="0.2">
      <c r="B271" s="82">
        <v>13.3250008</v>
      </c>
      <c r="C271" s="82">
        <v>3.0798315999999999E-2</v>
      </c>
      <c r="E271" s="82">
        <v>13.3250008</v>
      </c>
      <c r="F271" s="82">
        <v>3.1812190999999997E-2</v>
      </c>
      <c r="H271" s="82">
        <v>13.3250008</v>
      </c>
      <c r="I271" s="82">
        <v>9.7924470899999998E-3</v>
      </c>
      <c r="K271" s="82">
        <v>13.3250008</v>
      </c>
      <c r="L271" s="82">
        <v>0.11454880200000001</v>
      </c>
    </row>
    <row r="272" spans="2:12" x14ac:dyDescent="0.2">
      <c r="B272" s="82">
        <v>13.375000999999999</v>
      </c>
      <c r="C272" s="82">
        <v>2.72452831E-2</v>
      </c>
      <c r="E272" s="82">
        <v>13.375000999999999</v>
      </c>
      <c r="F272" s="82">
        <v>4.2782425899999997E-2</v>
      </c>
      <c r="H272" s="82">
        <v>13.375000999999999</v>
      </c>
      <c r="I272" s="82">
        <v>9.7918510400000006E-3</v>
      </c>
      <c r="K272" s="82">
        <v>13.375000999999999</v>
      </c>
      <c r="L272" s="82">
        <v>0.10392069800000001</v>
      </c>
    </row>
    <row r="273" spans="2:12" x14ac:dyDescent="0.2">
      <c r="B273" s="82">
        <v>13.425000199999999</v>
      </c>
      <c r="C273" s="82">
        <v>1.8952488900000002E-2</v>
      </c>
      <c r="E273" s="82">
        <v>13.425000199999999</v>
      </c>
      <c r="F273" s="82">
        <v>2.5230050100000002E-2</v>
      </c>
      <c r="H273" s="82">
        <v>13.425000199999999</v>
      </c>
      <c r="I273" s="82">
        <v>1.1968016600000001E-2</v>
      </c>
      <c r="K273" s="82">
        <v>13.425000199999999</v>
      </c>
      <c r="L273" s="82">
        <v>3.6608576800000001E-2</v>
      </c>
    </row>
    <row r="274" spans="2:12" x14ac:dyDescent="0.2">
      <c r="B274" s="82">
        <v>13.475000400000001</v>
      </c>
      <c r="C274" s="82">
        <v>6.9888234100000002E-2</v>
      </c>
      <c r="E274" s="82">
        <v>13.475000400000001</v>
      </c>
      <c r="F274" s="82">
        <v>2.6326775600000001E-2</v>
      </c>
      <c r="H274" s="82">
        <v>13.475000400000001</v>
      </c>
      <c r="I274" s="82">
        <v>1.4144182199999999E-2</v>
      </c>
      <c r="K274" s="82">
        <v>13.475000400000001</v>
      </c>
      <c r="L274" s="82">
        <v>4.2513012900000001E-2</v>
      </c>
    </row>
    <row r="275" spans="2:12" x14ac:dyDescent="0.2">
      <c r="B275" s="82">
        <v>13.5250006</v>
      </c>
      <c r="C275" s="82">
        <v>7.2258114799999995E-2</v>
      </c>
      <c r="E275" s="82">
        <v>13.5250006</v>
      </c>
      <c r="F275" s="82">
        <v>4.0588378899999999E-2</v>
      </c>
      <c r="H275" s="82">
        <v>13.5250006</v>
      </c>
      <c r="I275" s="82">
        <v>3.2640695599999998E-2</v>
      </c>
      <c r="K275" s="82">
        <v>13.5250006</v>
      </c>
      <c r="L275" s="82">
        <v>4.4874846900000001E-2</v>
      </c>
    </row>
    <row r="276" spans="2:12" x14ac:dyDescent="0.2">
      <c r="B276" s="82">
        <v>13.5750008</v>
      </c>
      <c r="C276" s="82">
        <v>2.7244687100000001E-2</v>
      </c>
      <c r="E276" s="82">
        <v>13.5750008</v>
      </c>
      <c r="F276" s="82">
        <v>3.5103559499999999E-2</v>
      </c>
      <c r="H276" s="82">
        <v>13.5750008</v>
      </c>
      <c r="I276" s="82">
        <v>4.7873258600000003E-2</v>
      </c>
      <c r="K276" s="82">
        <v>13.5750008</v>
      </c>
      <c r="L276" s="82">
        <v>0.101558864</v>
      </c>
    </row>
    <row r="277" spans="2:12" x14ac:dyDescent="0.2">
      <c r="B277" s="82">
        <v>13.625000999999999</v>
      </c>
      <c r="C277" s="82">
        <v>2.1321773499999998E-2</v>
      </c>
      <c r="E277" s="82">
        <v>13.625000999999999</v>
      </c>
      <c r="F277" s="82">
        <v>3.7297010399999997E-2</v>
      </c>
      <c r="H277" s="82">
        <v>13.625000999999999</v>
      </c>
      <c r="I277" s="82">
        <v>3.15529108E-2</v>
      </c>
      <c r="K277" s="82">
        <v>13.625000999999999</v>
      </c>
      <c r="L277" s="82">
        <v>0.101558566</v>
      </c>
    </row>
    <row r="278" spans="2:12" x14ac:dyDescent="0.2">
      <c r="B278" s="82">
        <v>13.675000199999999</v>
      </c>
      <c r="C278" s="82">
        <v>2.2506713899999999E-2</v>
      </c>
      <c r="E278" s="82">
        <v>13.675000199999999</v>
      </c>
      <c r="F278" s="82">
        <v>2.9618143999999999E-2</v>
      </c>
      <c r="H278" s="82">
        <v>13.675000199999999</v>
      </c>
      <c r="I278" s="82">
        <v>1.4144182199999999E-2</v>
      </c>
      <c r="K278" s="82">
        <v>13.675000199999999</v>
      </c>
      <c r="L278" s="82">
        <v>4.0150880799999997E-2</v>
      </c>
    </row>
    <row r="279" spans="2:12" x14ac:dyDescent="0.2">
      <c r="B279" s="82">
        <v>13.725000400000001</v>
      </c>
      <c r="C279" s="82">
        <v>3.1983256299999999E-2</v>
      </c>
      <c r="E279" s="82">
        <v>13.725000400000001</v>
      </c>
      <c r="F279" s="82">
        <v>1.9745230700000001E-2</v>
      </c>
      <c r="H279" s="82">
        <v>13.725000400000001</v>
      </c>
      <c r="I279" s="82">
        <v>1.7408132600000001E-2</v>
      </c>
      <c r="K279" s="82">
        <v>13.725000400000001</v>
      </c>
      <c r="L279" s="82">
        <v>3.4246742699999999E-2</v>
      </c>
    </row>
    <row r="280" spans="2:12" x14ac:dyDescent="0.2">
      <c r="B280" s="82">
        <v>13.7750006</v>
      </c>
      <c r="C280" s="82">
        <v>3.6721229600000002E-2</v>
      </c>
      <c r="E280" s="82">
        <v>13.7750006</v>
      </c>
      <c r="F280" s="82">
        <v>2.63273716E-2</v>
      </c>
      <c r="H280" s="82">
        <v>13.7750006</v>
      </c>
      <c r="I280" s="82">
        <v>2.3936629300000001E-2</v>
      </c>
      <c r="K280" s="82">
        <v>13.7750006</v>
      </c>
      <c r="L280" s="82">
        <v>3.1884908699999999E-2</v>
      </c>
    </row>
    <row r="281" spans="2:12" x14ac:dyDescent="0.2">
      <c r="B281" s="82">
        <v>13.8250008</v>
      </c>
      <c r="C281" s="82">
        <v>4.1459202799999997E-2</v>
      </c>
      <c r="E281" s="82">
        <v>13.8250008</v>
      </c>
      <c r="F281" s="82">
        <v>3.5103559499999999E-2</v>
      </c>
      <c r="H281" s="82">
        <v>13.8250008</v>
      </c>
      <c r="I281" s="82">
        <v>1.7408132600000001E-2</v>
      </c>
      <c r="K281" s="82">
        <v>13.8250008</v>
      </c>
      <c r="L281" s="82">
        <v>7.5578689599999999E-2</v>
      </c>
    </row>
    <row r="282" spans="2:12" x14ac:dyDescent="0.2">
      <c r="B282" s="82">
        <v>13.875000999999999</v>
      </c>
      <c r="C282" s="82">
        <v>7.5811147699999998E-2</v>
      </c>
      <c r="E282" s="82">
        <v>13.875000999999999</v>
      </c>
      <c r="F282" s="82">
        <v>3.4006238000000001E-2</v>
      </c>
      <c r="H282" s="82">
        <v>13.875000999999999</v>
      </c>
      <c r="I282" s="82">
        <v>7.6162815099999996E-3</v>
      </c>
      <c r="K282" s="82">
        <v>13.875000999999999</v>
      </c>
      <c r="L282" s="82">
        <v>8.0302357699999993E-2</v>
      </c>
    </row>
    <row r="283" spans="2:12" x14ac:dyDescent="0.2">
      <c r="B283" s="82">
        <v>13.925000199999999</v>
      </c>
      <c r="C283" s="82">
        <v>6.6334605199999994E-2</v>
      </c>
      <c r="E283" s="82">
        <v>13.925000199999999</v>
      </c>
      <c r="F283" s="82">
        <v>2.5230050100000002E-2</v>
      </c>
      <c r="H283" s="82">
        <v>13.925000199999999</v>
      </c>
      <c r="I283" s="82">
        <v>1.6320347799999999E-2</v>
      </c>
      <c r="K283" s="82">
        <v>13.925000199999999</v>
      </c>
      <c r="L283" s="82">
        <v>2.3618340500000001E-2</v>
      </c>
    </row>
    <row r="284" spans="2:12" x14ac:dyDescent="0.2">
      <c r="B284" s="82">
        <v>13.975000400000001</v>
      </c>
      <c r="C284" s="82">
        <v>2.8429627400000001E-2</v>
      </c>
      <c r="E284" s="82">
        <v>13.975000400000001</v>
      </c>
      <c r="F284" s="82">
        <v>3.7297010399999997E-2</v>
      </c>
      <c r="H284" s="82">
        <v>13.975000400000001</v>
      </c>
      <c r="I284" s="82">
        <v>1.7408132600000001E-2</v>
      </c>
      <c r="K284" s="82">
        <v>13.975000400000001</v>
      </c>
      <c r="L284" s="82">
        <v>2.47991085E-2</v>
      </c>
    </row>
    <row r="285" spans="2:12" x14ac:dyDescent="0.2">
      <c r="B285" s="82">
        <v>14.0250006</v>
      </c>
      <c r="C285" s="82">
        <v>2.6060342800000001E-2</v>
      </c>
      <c r="E285" s="82">
        <v>14.0250006</v>
      </c>
      <c r="F285" s="82">
        <v>4.8266649199999997E-2</v>
      </c>
      <c r="H285" s="82">
        <v>14.0250006</v>
      </c>
      <c r="I285" s="82">
        <v>2.0672678900000001E-2</v>
      </c>
      <c r="K285" s="82">
        <v>14.0250006</v>
      </c>
      <c r="L285" s="82">
        <v>3.1884610700000003E-2</v>
      </c>
    </row>
    <row r="286" spans="2:12" x14ac:dyDescent="0.2">
      <c r="B286" s="82">
        <v>14.0750008</v>
      </c>
      <c r="C286" s="82">
        <v>1.539886E-2</v>
      </c>
      <c r="E286" s="82">
        <v>14.0750008</v>
      </c>
      <c r="F286" s="82">
        <v>4.4975876800000002E-2</v>
      </c>
      <c r="H286" s="82">
        <v>14.0750008</v>
      </c>
      <c r="I286" s="82">
        <v>2.61121988E-2</v>
      </c>
      <c r="K286" s="82">
        <v>14.0750008</v>
      </c>
      <c r="L286" s="82">
        <v>2.5980174500000001E-2</v>
      </c>
    </row>
    <row r="287" spans="2:12" x14ac:dyDescent="0.2">
      <c r="B287" s="82">
        <v>14.125000999999999</v>
      </c>
      <c r="C287" s="82">
        <v>3.0798315999999999E-2</v>
      </c>
      <c r="E287" s="82">
        <v>14.125000999999999</v>
      </c>
      <c r="F287" s="82">
        <v>6.3624381999999993E-2</v>
      </c>
      <c r="H287" s="82">
        <v>14.125000999999999</v>
      </c>
      <c r="I287" s="82">
        <v>1.6320347799999999E-2</v>
      </c>
      <c r="K287" s="82">
        <v>14.125000999999999</v>
      </c>
      <c r="L287" s="82">
        <v>6.7312419400000004E-2</v>
      </c>
    </row>
    <row r="288" spans="2:12" x14ac:dyDescent="0.2">
      <c r="B288" s="82">
        <v>14.175000199999999</v>
      </c>
      <c r="C288" s="82">
        <v>3.5536885300000001E-2</v>
      </c>
      <c r="E288" s="82">
        <v>14.175000199999999</v>
      </c>
      <c r="F288" s="82">
        <v>6.2527060499999995E-2</v>
      </c>
      <c r="H288" s="82">
        <v>14.175000199999999</v>
      </c>
      <c r="I288" s="82">
        <v>2.72005796E-2</v>
      </c>
      <c r="K288" s="82">
        <v>14.175000199999999</v>
      </c>
      <c r="L288" s="82">
        <v>6.3769519299999994E-2</v>
      </c>
    </row>
    <row r="289" spans="2:12" x14ac:dyDescent="0.2">
      <c r="B289" s="82">
        <v>14.225000400000001</v>
      </c>
      <c r="C289" s="82">
        <v>4.0274858500000003E-2</v>
      </c>
      <c r="E289" s="82">
        <v>14.225000400000001</v>
      </c>
      <c r="F289" s="82">
        <v>2.7424693100000001E-2</v>
      </c>
      <c r="H289" s="82">
        <v>14.225000400000001</v>
      </c>
      <c r="I289" s="82">
        <v>5.3312778499999998E-2</v>
      </c>
      <c r="K289" s="82">
        <v>14.225000400000001</v>
      </c>
      <c r="L289" s="82">
        <v>3.3065378700000002E-2</v>
      </c>
    </row>
    <row r="290" spans="2:12" x14ac:dyDescent="0.2">
      <c r="B290" s="82">
        <v>14.2750006</v>
      </c>
      <c r="C290" s="82">
        <v>5.3305029900000002E-2</v>
      </c>
      <c r="E290" s="82">
        <v>14.2750006</v>
      </c>
      <c r="F290" s="82">
        <v>1.7551779699999999E-2</v>
      </c>
      <c r="H290" s="82">
        <v>14.2750006</v>
      </c>
      <c r="I290" s="82">
        <v>3.9169192300000003E-2</v>
      </c>
      <c r="K290" s="82">
        <v>14.2750006</v>
      </c>
      <c r="L290" s="82">
        <v>4.4874846900000001E-2</v>
      </c>
    </row>
    <row r="291" spans="2:12" x14ac:dyDescent="0.2">
      <c r="B291" s="82">
        <v>14.3250008</v>
      </c>
      <c r="C291" s="82">
        <v>4.2644143099999997E-2</v>
      </c>
      <c r="E291" s="82">
        <v>14.3250008</v>
      </c>
      <c r="F291" s="82">
        <v>7.0205926900000007E-2</v>
      </c>
      <c r="H291" s="82">
        <v>14.3250008</v>
      </c>
      <c r="I291" s="82">
        <v>1.3056397399999999E-2</v>
      </c>
      <c r="K291" s="82">
        <v>14.3250008</v>
      </c>
      <c r="L291" s="82">
        <v>6.8493187400000002E-2</v>
      </c>
    </row>
    <row r="292" spans="2:12" x14ac:dyDescent="0.2">
      <c r="B292" s="82">
        <v>14.375000999999999</v>
      </c>
      <c r="C292" s="82">
        <v>4.7382116299999999E-2</v>
      </c>
      <c r="E292" s="82">
        <v>14.375000999999999</v>
      </c>
      <c r="F292" s="82">
        <v>7.8982114800000003E-2</v>
      </c>
      <c r="H292" s="82">
        <v>14.375000999999999</v>
      </c>
      <c r="I292" s="82">
        <v>1.8495917300000001E-2</v>
      </c>
      <c r="K292" s="82">
        <v>14.375000999999999</v>
      </c>
      <c r="L292" s="82">
        <v>7.5578689599999999E-2</v>
      </c>
    </row>
    <row r="293" spans="2:12" x14ac:dyDescent="0.2">
      <c r="B293" s="82">
        <v>14.425000199999999</v>
      </c>
      <c r="C293" s="82">
        <v>4.5012831699999999E-2</v>
      </c>
      <c r="E293" s="82">
        <v>14.425000199999999</v>
      </c>
      <c r="F293" s="82">
        <v>2.7424693100000001E-2</v>
      </c>
      <c r="H293" s="82">
        <v>14.425000199999999</v>
      </c>
      <c r="I293" s="82">
        <v>1.3056397399999999E-2</v>
      </c>
      <c r="K293" s="82">
        <v>14.425000199999999</v>
      </c>
      <c r="L293" s="82">
        <v>3.8970410800000001E-2</v>
      </c>
    </row>
    <row r="294" spans="2:12" x14ac:dyDescent="0.2">
      <c r="B294" s="82">
        <v>14.475000400000001</v>
      </c>
      <c r="C294" s="82">
        <v>2.7244687100000001E-2</v>
      </c>
      <c r="E294" s="82">
        <v>14.475000400000001</v>
      </c>
      <c r="F294" s="82">
        <v>1.8648505199999998E-2</v>
      </c>
      <c r="H294" s="82">
        <v>14.475000400000001</v>
      </c>
      <c r="I294" s="82">
        <v>8.7040662800000005E-3</v>
      </c>
      <c r="K294" s="82">
        <v>14.475000400000001</v>
      </c>
      <c r="L294" s="82">
        <v>3.5427510699999998E-2</v>
      </c>
    </row>
    <row r="295" spans="2:12" x14ac:dyDescent="0.2">
      <c r="B295" s="82">
        <v>14.5250006</v>
      </c>
      <c r="C295" s="82">
        <v>3.9090514200000002E-2</v>
      </c>
      <c r="E295" s="82">
        <v>14.5250006</v>
      </c>
      <c r="F295" s="82">
        <v>1.5357136699999999E-2</v>
      </c>
      <c r="H295" s="82">
        <v>14.5250006</v>
      </c>
      <c r="I295" s="82">
        <v>7.6156854600000004E-3</v>
      </c>
      <c r="K295" s="82">
        <v>14.5250006</v>
      </c>
      <c r="L295" s="82">
        <v>4.1331946799999998E-2</v>
      </c>
    </row>
    <row r="296" spans="2:12" x14ac:dyDescent="0.2">
      <c r="B296" s="82">
        <v>14.5750008</v>
      </c>
      <c r="C296" s="82">
        <v>3.5536289200000001E-2</v>
      </c>
      <c r="E296" s="82">
        <v>14.5750008</v>
      </c>
      <c r="F296" s="82">
        <v>1.75511837E-2</v>
      </c>
      <c r="H296" s="82">
        <v>14.5750008</v>
      </c>
      <c r="I296" s="82">
        <v>5.4401159300000003E-3</v>
      </c>
      <c r="K296" s="82">
        <v>14.5750008</v>
      </c>
      <c r="L296" s="82">
        <v>9.0930461899999995E-2</v>
      </c>
    </row>
    <row r="297" spans="2:12" x14ac:dyDescent="0.2">
      <c r="B297" s="82">
        <v>14.625000999999999</v>
      </c>
      <c r="C297" s="82">
        <v>2.2506117799999999E-2</v>
      </c>
      <c r="E297" s="82">
        <v>14.625000999999999</v>
      </c>
      <c r="F297" s="82">
        <v>2.8521418600000001E-2</v>
      </c>
      <c r="H297" s="82">
        <v>14.625000999999999</v>
      </c>
      <c r="I297" s="82">
        <v>1.5232562999999999E-2</v>
      </c>
      <c r="K297" s="82">
        <v>14.625000999999999</v>
      </c>
      <c r="L297" s="82">
        <v>0.24563074100000001</v>
      </c>
    </row>
    <row r="298" spans="2:12" x14ac:dyDescent="0.2">
      <c r="B298" s="82">
        <v>14.675000199999999</v>
      </c>
      <c r="C298" s="82">
        <v>1.89530849E-2</v>
      </c>
      <c r="E298" s="82">
        <v>14.675000199999999</v>
      </c>
      <c r="F298" s="82">
        <v>2.8521418600000001E-2</v>
      </c>
      <c r="H298" s="82">
        <v>14.675000199999999</v>
      </c>
      <c r="I298" s="82">
        <v>1.4144778300000001E-2</v>
      </c>
      <c r="K298" s="82">
        <v>14.675000199999999</v>
      </c>
      <c r="L298" s="82">
        <v>0.187765658</v>
      </c>
    </row>
    <row r="299" spans="2:12" x14ac:dyDescent="0.2">
      <c r="B299" s="82">
        <v>14.725000400000001</v>
      </c>
      <c r="C299" s="82">
        <v>1.7768740700000001E-2</v>
      </c>
      <c r="E299" s="82">
        <v>14.725000400000001</v>
      </c>
      <c r="F299" s="82">
        <v>2.3036599200000001E-2</v>
      </c>
      <c r="H299" s="82">
        <v>14.725000400000001</v>
      </c>
      <c r="I299" s="82">
        <v>1.5232562999999999E-2</v>
      </c>
      <c r="K299" s="82">
        <v>14.725000400000001</v>
      </c>
      <c r="L299" s="82">
        <v>3.1884610700000003E-2</v>
      </c>
    </row>
    <row r="300" spans="2:12" x14ac:dyDescent="0.2">
      <c r="B300" s="82">
        <v>14.7750006</v>
      </c>
      <c r="C300" s="82">
        <v>3.9089918100000003E-2</v>
      </c>
      <c r="E300" s="82">
        <v>14.7750006</v>
      </c>
      <c r="F300" s="82">
        <v>2.1939873700000001E-2</v>
      </c>
      <c r="H300" s="82">
        <v>14.7750006</v>
      </c>
      <c r="I300" s="82">
        <v>2.17604637E-2</v>
      </c>
      <c r="K300" s="82">
        <v>14.7750006</v>
      </c>
      <c r="L300" s="82">
        <v>3.6608576800000001E-2</v>
      </c>
    </row>
    <row r="301" spans="2:12" x14ac:dyDescent="0.2">
      <c r="B301" s="82">
        <v>14.8250008</v>
      </c>
      <c r="C301" s="82">
        <v>4.9750804900000001E-2</v>
      </c>
      <c r="E301" s="82">
        <v>14.8250008</v>
      </c>
      <c r="F301" s="82">
        <v>1.75511837E-2</v>
      </c>
      <c r="H301" s="82">
        <v>14.8250008</v>
      </c>
      <c r="I301" s="82">
        <v>3.1552314800000002E-2</v>
      </c>
      <c r="K301" s="82">
        <v>14.8250008</v>
      </c>
      <c r="L301" s="82">
        <v>3.7789344799999999E-2</v>
      </c>
    </row>
    <row r="302" spans="2:12" x14ac:dyDescent="0.2">
      <c r="B302" s="82">
        <v>14.875000999999999</v>
      </c>
      <c r="C302" s="82">
        <v>3.31676006E-2</v>
      </c>
      <c r="E302" s="82">
        <v>14.875000999999999</v>
      </c>
      <c r="F302" s="82">
        <v>2.3036003100000001E-2</v>
      </c>
      <c r="H302" s="82">
        <v>14.875000999999999</v>
      </c>
      <c r="I302" s="82">
        <v>7.3984861400000004E-2</v>
      </c>
      <c r="K302" s="82">
        <v>14.875000999999999</v>
      </c>
      <c r="L302" s="82">
        <v>4.2513012900000001E-2</v>
      </c>
    </row>
    <row r="303" spans="2:12" x14ac:dyDescent="0.2">
      <c r="B303" s="82">
        <v>14.925000199999999</v>
      </c>
      <c r="C303" s="82">
        <v>3.9090514200000002E-2</v>
      </c>
      <c r="E303" s="82">
        <v>14.925000199999999</v>
      </c>
      <c r="F303" s="82">
        <v>5.81395626E-2</v>
      </c>
      <c r="H303" s="82">
        <v>14.925000199999999</v>
      </c>
      <c r="I303" s="82">
        <v>6.8545341499999995E-2</v>
      </c>
      <c r="K303" s="82">
        <v>14.925000199999999</v>
      </c>
      <c r="L303" s="82">
        <v>3.5427510699999998E-2</v>
      </c>
    </row>
    <row r="304" spans="2:12" x14ac:dyDescent="0.2">
      <c r="B304" s="82">
        <v>14.975000400000001</v>
      </c>
      <c r="C304" s="82">
        <v>3.7905573800000002E-2</v>
      </c>
      <c r="E304" s="82">
        <v>14.975000400000001</v>
      </c>
      <c r="F304" s="82">
        <v>5.0460696200000002E-2</v>
      </c>
      <c r="H304" s="82">
        <v>14.975000400000001</v>
      </c>
      <c r="I304" s="82">
        <v>3.0465125999999999E-2</v>
      </c>
      <c r="K304" s="82">
        <v>14.975000400000001</v>
      </c>
      <c r="L304" s="82">
        <v>0.101558566</v>
      </c>
    </row>
    <row r="305" spans="2:12" x14ac:dyDescent="0.2">
      <c r="B305" s="82">
        <v>15.0250006</v>
      </c>
      <c r="C305" s="82">
        <v>2.6060342800000001E-2</v>
      </c>
      <c r="E305" s="82">
        <v>15.0250006</v>
      </c>
      <c r="F305" s="82">
        <v>1.6455054300000001E-2</v>
      </c>
      <c r="H305" s="82">
        <v>15.0250006</v>
      </c>
      <c r="I305" s="82">
        <v>2.72005796E-2</v>
      </c>
      <c r="K305" s="82">
        <v>15.0250006</v>
      </c>
      <c r="L305" s="82">
        <v>0.12517720500000001</v>
      </c>
    </row>
    <row r="306" spans="2:12" x14ac:dyDescent="0.2">
      <c r="B306" s="82">
        <v>15.0750008</v>
      </c>
      <c r="C306" s="82">
        <v>3.9090514200000002E-2</v>
      </c>
      <c r="E306" s="82">
        <v>15.0750008</v>
      </c>
      <c r="F306" s="82">
        <v>1.97458267E-2</v>
      </c>
      <c r="H306" s="82">
        <v>15.0750008</v>
      </c>
      <c r="I306" s="82">
        <v>1.7408132600000001E-2</v>
      </c>
      <c r="K306" s="82">
        <v>15.0750008</v>
      </c>
      <c r="L306" s="82">
        <v>7.5578689599999999E-2</v>
      </c>
    </row>
    <row r="307" spans="2:12" x14ac:dyDescent="0.2">
      <c r="B307" s="82">
        <v>15.125000999999999</v>
      </c>
      <c r="C307" s="82">
        <v>3.7905573800000002E-2</v>
      </c>
      <c r="E307" s="82">
        <v>15.125000999999999</v>
      </c>
      <c r="F307" s="82">
        <v>2.1939277600000001E-2</v>
      </c>
      <c r="H307" s="82">
        <v>15.125000999999999</v>
      </c>
      <c r="I307" s="82">
        <v>1.3056397399999999E-2</v>
      </c>
      <c r="K307" s="82">
        <v>15.125000999999999</v>
      </c>
      <c r="L307" s="82">
        <v>0.22201210299999999</v>
      </c>
    </row>
    <row r="308" spans="2:12" x14ac:dyDescent="0.2">
      <c r="B308" s="82">
        <v>15.175000199999999</v>
      </c>
      <c r="C308" s="82">
        <v>4.3828487399999998E-2</v>
      </c>
      <c r="E308" s="82">
        <v>15.175000199999999</v>
      </c>
      <c r="F308" s="82">
        <v>3.5102963399999999E-2</v>
      </c>
      <c r="H308" s="82">
        <v>15.175000199999999</v>
      </c>
      <c r="I308" s="82">
        <v>1.7408132600000001E-2</v>
      </c>
      <c r="K308" s="82">
        <v>15.175000199999999</v>
      </c>
      <c r="L308" s="82">
        <v>0.19485116</v>
      </c>
    </row>
    <row r="309" spans="2:12" x14ac:dyDescent="0.2">
      <c r="B309" s="82">
        <v>15.225000400000001</v>
      </c>
      <c r="C309" s="82">
        <v>3.9090514200000002E-2</v>
      </c>
      <c r="E309" s="82">
        <v>15.225000400000001</v>
      </c>
      <c r="F309" s="82">
        <v>3.6200284999999999E-2</v>
      </c>
      <c r="H309" s="82">
        <v>15.225000400000001</v>
      </c>
      <c r="I309" s="82">
        <v>1.7408132600000001E-2</v>
      </c>
      <c r="K309" s="82">
        <v>15.225000400000001</v>
      </c>
      <c r="L309" s="82">
        <v>6.7312419400000004E-2</v>
      </c>
    </row>
    <row r="310" spans="2:12" x14ac:dyDescent="0.2">
      <c r="B310" s="82">
        <v>15.2750006</v>
      </c>
      <c r="C310" s="82">
        <v>2.1321773499999998E-2</v>
      </c>
      <c r="E310" s="82">
        <v>15.2750006</v>
      </c>
      <c r="F310" s="82">
        <v>1.8648505199999998E-2</v>
      </c>
      <c r="H310" s="82">
        <v>15.2750006</v>
      </c>
      <c r="I310" s="82">
        <v>1.9584298100000001E-2</v>
      </c>
      <c r="K310" s="82">
        <v>15.2750006</v>
      </c>
      <c r="L310" s="82">
        <v>6.8493187400000002E-2</v>
      </c>
    </row>
    <row r="311" spans="2:12" x14ac:dyDescent="0.2">
      <c r="B311" s="82">
        <v>15.3250008</v>
      </c>
      <c r="C311" s="82">
        <v>1.7768144600000001E-2</v>
      </c>
      <c r="E311" s="82">
        <v>15.3250008</v>
      </c>
      <c r="F311" s="82">
        <v>1.5357136699999999E-2</v>
      </c>
      <c r="H311" s="82">
        <v>15.3250008</v>
      </c>
      <c r="I311" s="82">
        <v>1.5232562999999999E-2</v>
      </c>
      <c r="K311" s="82">
        <v>15.3250008</v>
      </c>
      <c r="L311" s="82">
        <v>2.5980174500000001E-2</v>
      </c>
    </row>
    <row r="312" spans="2:12" x14ac:dyDescent="0.2">
      <c r="B312" s="82">
        <v>15.375000999999999</v>
      </c>
      <c r="C312" s="82">
        <v>3.0798315999999999E-2</v>
      </c>
      <c r="E312" s="82">
        <v>15.375000999999999</v>
      </c>
      <c r="F312" s="82">
        <v>1.31636858E-2</v>
      </c>
      <c r="H312" s="82">
        <v>15.375000999999999</v>
      </c>
      <c r="I312" s="82">
        <v>2.17604637E-2</v>
      </c>
      <c r="K312" s="82">
        <v>15.375000999999999</v>
      </c>
      <c r="L312" s="82">
        <v>2.2437572499999999E-2</v>
      </c>
    </row>
    <row r="313" spans="2:12" x14ac:dyDescent="0.2">
      <c r="B313" s="82">
        <v>15.425000199999999</v>
      </c>
      <c r="C313" s="82">
        <v>3.19826603E-2</v>
      </c>
      <c r="E313" s="82">
        <v>15.425000199999999</v>
      </c>
      <c r="F313" s="82">
        <v>1.5357732799999999E-2</v>
      </c>
      <c r="H313" s="82">
        <v>15.425000199999999</v>
      </c>
      <c r="I313" s="82">
        <v>3.3728480300000002E-2</v>
      </c>
      <c r="K313" s="82">
        <v>15.425000199999999</v>
      </c>
      <c r="L313" s="82">
        <v>2.12565064E-2</v>
      </c>
    </row>
    <row r="314" spans="2:12" x14ac:dyDescent="0.2">
      <c r="B314" s="82">
        <v>15.475000400000001</v>
      </c>
      <c r="C314" s="82">
        <v>1.89530849E-2</v>
      </c>
      <c r="E314" s="82">
        <v>15.475000400000001</v>
      </c>
      <c r="F314" s="82">
        <v>3.2908916500000003E-2</v>
      </c>
      <c r="H314" s="82">
        <v>15.475000400000001</v>
      </c>
      <c r="I314" s="82">
        <v>2.9376745199999998E-2</v>
      </c>
      <c r="K314" s="82">
        <v>15.475000400000001</v>
      </c>
      <c r="L314" s="82">
        <v>2.3618340500000001E-2</v>
      </c>
    </row>
    <row r="315" spans="2:12" x14ac:dyDescent="0.2">
      <c r="B315" s="82">
        <v>15.5250006</v>
      </c>
      <c r="C315" s="82">
        <v>4.3828487399999998E-2</v>
      </c>
      <c r="E315" s="82">
        <v>15.5250006</v>
      </c>
      <c r="F315" s="82">
        <v>3.7297010399999997E-2</v>
      </c>
      <c r="H315" s="82">
        <v>15.5250006</v>
      </c>
      <c r="I315" s="82">
        <v>2.9376745199999998E-2</v>
      </c>
      <c r="K315" s="82">
        <v>15.5250006</v>
      </c>
      <c r="L315" s="82">
        <v>4.8417449000000001E-2</v>
      </c>
    </row>
    <row r="316" spans="2:12" x14ac:dyDescent="0.2">
      <c r="B316" s="82">
        <v>15.5750008</v>
      </c>
      <c r="C316" s="82">
        <v>4.6197771999999998E-2</v>
      </c>
      <c r="E316" s="82">
        <v>15.5750008</v>
      </c>
      <c r="F316" s="82">
        <v>1.97458267E-2</v>
      </c>
      <c r="H316" s="82">
        <v>15.5750008</v>
      </c>
      <c r="I316" s="82">
        <v>1.9584298100000001E-2</v>
      </c>
      <c r="K316" s="82">
        <v>15.5750008</v>
      </c>
      <c r="L316" s="82">
        <v>0.10864436600000001</v>
      </c>
    </row>
    <row r="317" spans="2:12" x14ac:dyDescent="0.2">
      <c r="B317" s="82">
        <v>15.625000999999999</v>
      </c>
      <c r="C317" s="82">
        <v>2.7244687100000001E-2</v>
      </c>
      <c r="E317" s="82">
        <v>15.625000999999999</v>
      </c>
      <c r="F317" s="82">
        <v>2.63273716E-2</v>
      </c>
      <c r="H317" s="82">
        <v>15.625000999999999</v>
      </c>
      <c r="I317" s="82">
        <v>1.0879635800000001E-2</v>
      </c>
      <c r="K317" s="82">
        <v>15.625000999999999</v>
      </c>
      <c r="L317" s="82">
        <v>8.1483423700000002E-2</v>
      </c>
    </row>
    <row r="318" spans="2:12" x14ac:dyDescent="0.2">
      <c r="B318" s="82">
        <v>15.675000199999999</v>
      </c>
      <c r="C318" s="82">
        <v>3.31676006E-2</v>
      </c>
      <c r="E318" s="82">
        <v>15.675000199999999</v>
      </c>
      <c r="F318" s="82">
        <v>3.4006238000000001E-2</v>
      </c>
      <c r="H318" s="82">
        <v>15.675000199999999</v>
      </c>
      <c r="I318" s="82">
        <v>1.8496513400000001E-2</v>
      </c>
      <c r="K318" s="82">
        <v>15.675000199999999</v>
      </c>
      <c r="L318" s="82">
        <v>2.3618042499999999E-2</v>
      </c>
    </row>
    <row r="319" spans="2:12" x14ac:dyDescent="0.2">
      <c r="B319" s="82">
        <v>15.725000400000001</v>
      </c>
      <c r="C319" s="82">
        <v>3.0798315999999999E-2</v>
      </c>
      <c r="E319" s="82">
        <v>15.725000400000001</v>
      </c>
      <c r="F319" s="82">
        <v>2.4133324599999999E-2</v>
      </c>
      <c r="H319" s="82">
        <v>15.725000400000001</v>
      </c>
      <c r="I319" s="82">
        <v>2.17604637E-2</v>
      </c>
      <c r="K319" s="82">
        <v>15.725000400000001</v>
      </c>
      <c r="L319" s="82">
        <v>3.6608278799999998E-2</v>
      </c>
    </row>
    <row r="320" spans="2:12" x14ac:dyDescent="0.2">
      <c r="B320" s="82">
        <v>15.7750006</v>
      </c>
      <c r="C320" s="82">
        <v>4.3828487399999998E-2</v>
      </c>
      <c r="E320" s="82">
        <v>15.7750006</v>
      </c>
      <c r="F320" s="82">
        <v>2.3036003100000001E-2</v>
      </c>
      <c r="H320" s="82">
        <v>15.7750006</v>
      </c>
      <c r="I320" s="82">
        <v>1.6320347799999999E-2</v>
      </c>
      <c r="K320" s="82">
        <v>15.7750006</v>
      </c>
      <c r="L320" s="82">
        <v>4.9598515000000003E-2</v>
      </c>
    </row>
    <row r="321" spans="2:12" x14ac:dyDescent="0.2">
      <c r="B321" s="82">
        <v>15.8250008</v>
      </c>
      <c r="C321" s="82">
        <v>3.7906169900000002E-2</v>
      </c>
      <c r="E321" s="82">
        <v>15.8250008</v>
      </c>
      <c r="F321" s="82">
        <v>2.08425522E-2</v>
      </c>
      <c r="H321" s="82">
        <v>15.8250008</v>
      </c>
      <c r="I321" s="82">
        <v>2.3936629300000001E-2</v>
      </c>
      <c r="K321" s="82">
        <v>15.8250008</v>
      </c>
      <c r="L321" s="82">
        <v>3.5427510699999998E-2</v>
      </c>
    </row>
    <row r="322" spans="2:12" x14ac:dyDescent="0.2">
      <c r="B322" s="82">
        <v>15.875000999999999</v>
      </c>
      <c r="C322" s="82">
        <v>2.36910582E-2</v>
      </c>
      <c r="E322" s="82">
        <v>15.875000999999999</v>
      </c>
      <c r="F322" s="82">
        <v>2.63273716E-2</v>
      </c>
      <c r="H322" s="82">
        <v>15.875000999999999</v>
      </c>
      <c r="I322" s="82">
        <v>4.3520927399999999E-2</v>
      </c>
      <c r="K322" s="82">
        <v>15.875000999999999</v>
      </c>
      <c r="L322" s="82">
        <v>2.8342008599999999E-2</v>
      </c>
    </row>
    <row r="323" spans="2:12" x14ac:dyDescent="0.2">
      <c r="B323" s="82">
        <v>15.925000199999999</v>
      </c>
      <c r="C323" s="82">
        <v>5.09357452E-2</v>
      </c>
      <c r="E323" s="82">
        <v>15.925000199999999</v>
      </c>
      <c r="F323" s="82">
        <v>4.0587782900000001E-2</v>
      </c>
      <c r="H323" s="82">
        <v>15.925000199999999</v>
      </c>
      <c r="I323" s="82">
        <v>3.9168596299999997E-2</v>
      </c>
      <c r="K323" s="82">
        <v>15.925000199999999</v>
      </c>
      <c r="L323" s="82">
        <v>3.5427510699999998E-2</v>
      </c>
    </row>
    <row r="324" spans="2:12" x14ac:dyDescent="0.2">
      <c r="B324" s="82">
        <v>15.975000400000001</v>
      </c>
      <c r="C324" s="82">
        <v>8.5287690200000002E-2</v>
      </c>
      <c r="E324" s="82">
        <v>15.975000400000001</v>
      </c>
      <c r="F324" s="82">
        <v>4.2782425899999997E-2</v>
      </c>
      <c r="H324" s="82">
        <v>15.975000400000001</v>
      </c>
      <c r="I324" s="82">
        <v>4.7872662500000003E-2</v>
      </c>
      <c r="K324" s="82">
        <v>15.975000400000001</v>
      </c>
      <c r="L324" s="82">
        <v>3.3065676699999998E-2</v>
      </c>
    </row>
    <row r="325" spans="2:12" x14ac:dyDescent="0.2">
      <c r="B325" s="82">
        <v>16.025001499999998</v>
      </c>
      <c r="C325" s="82">
        <v>7.3442459099999996E-2</v>
      </c>
      <c r="E325" s="82">
        <v>16.025001499999998</v>
      </c>
      <c r="F325" s="82">
        <v>3.0715465500000001E-2</v>
      </c>
      <c r="H325" s="82">
        <v>16.025001499999998</v>
      </c>
      <c r="I325" s="82">
        <v>4.8961043400000001E-2</v>
      </c>
      <c r="K325" s="82">
        <v>16.025001499999998</v>
      </c>
      <c r="L325" s="82">
        <v>2.9522776600000002E-2</v>
      </c>
    </row>
    <row r="326" spans="2:12" x14ac:dyDescent="0.2">
      <c r="B326" s="82">
        <v>16.075000800000002</v>
      </c>
      <c r="C326" s="82">
        <v>5.8043003099999997E-2</v>
      </c>
      <c r="E326" s="82">
        <v>16.075000800000002</v>
      </c>
      <c r="F326" s="82">
        <v>8.4466338200000005E-2</v>
      </c>
      <c r="H326" s="82">
        <v>16.075000800000002</v>
      </c>
      <c r="I326" s="82">
        <v>3.8080811499999999E-2</v>
      </c>
      <c r="K326" s="82">
        <v>16.075000800000002</v>
      </c>
      <c r="L326" s="82">
        <v>2.4799406499999999E-2</v>
      </c>
    </row>
    <row r="327" spans="2:12" x14ac:dyDescent="0.2">
      <c r="B327" s="82">
        <v>16.125</v>
      </c>
      <c r="C327" s="82">
        <v>5.5673718499999997E-2</v>
      </c>
      <c r="E327" s="82">
        <v>16.125</v>
      </c>
      <c r="F327" s="82">
        <v>7.8982114800000003E-2</v>
      </c>
      <c r="H327" s="82">
        <v>16.125</v>
      </c>
      <c r="I327" s="82">
        <v>3.2640695599999998E-2</v>
      </c>
      <c r="K327" s="82">
        <v>16.125</v>
      </c>
      <c r="L327" s="82">
        <v>4.2513012900000001E-2</v>
      </c>
    </row>
    <row r="328" spans="2:12" x14ac:dyDescent="0.2">
      <c r="B328" s="82">
        <v>16.175001099999999</v>
      </c>
      <c r="C328" s="82">
        <v>2.7244687100000001E-2</v>
      </c>
      <c r="E328" s="82">
        <v>16.175001099999999</v>
      </c>
      <c r="F328" s="82">
        <v>1.97458267E-2</v>
      </c>
      <c r="H328" s="82">
        <v>16.175001099999999</v>
      </c>
      <c r="I328" s="82">
        <v>2.8288364399999998E-2</v>
      </c>
      <c r="K328" s="82">
        <v>16.175001099999999</v>
      </c>
      <c r="L328" s="82">
        <v>0.13226270700000001</v>
      </c>
    </row>
    <row r="329" spans="2:12" x14ac:dyDescent="0.2">
      <c r="B329" s="82">
        <v>16.225000399999999</v>
      </c>
      <c r="C329" s="82">
        <v>4.9751400899999999E-2</v>
      </c>
      <c r="E329" s="82">
        <v>16.225000399999999</v>
      </c>
      <c r="F329" s="82">
        <v>1.9745230700000001E-2</v>
      </c>
      <c r="H329" s="82">
        <v>16.225000399999999</v>
      </c>
      <c r="I329" s="82">
        <v>2.72005796E-2</v>
      </c>
      <c r="K329" s="82">
        <v>16.225000399999999</v>
      </c>
      <c r="L329" s="82">
        <v>0.112187117</v>
      </c>
    </row>
    <row r="330" spans="2:12" x14ac:dyDescent="0.2">
      <c r="B330" s="82">
        <v>16.275001499999998</v>
      </c>
      <c r="C330" s="82">
        <v>5.5674314500000002E-2</v>
      </c>
      <c r="E330" s="82">
        <v>16.275001499999998</v>
      </c>
      <c r="F330" s="82">
        <v>2.08425522E-2</v>
      </c>
      <c r="H330" s="82">
        <v>16.275001499999998</v>
      </c>
      <c r="I330" s="82">
        <v>2.0672678900000001E-2</v>
      </c>
      <c r="K330" s="82">
        <v>16.275001499999998</v>
      </c>
      <c r="L330" s="82">
        <v>5.3141117100000003E-2</v>
      </c>
    </row>
    <row r="331" spans="2:12" x14ac:dyDescent="0.2">
      <c r="B331" s="82">
        <v>16.325000800000002</v>
      </c>
      <c r="C331" s="82">
        <v>0.14569997800000001</v>
      </c>
      <c r="E331" s="82">
        <v>16.325000800000002</v>
      </c>
      <c r="F331" s="82">
        <v>2.4133324599999999E-2</v>
      </c>
      <c r="H331" s="82">
        <v>16.325000800000002</v>
      </c>
      <c r="I331" s="82">
        <v>1.9584298100000001E-2</v>
      </c>
      <c r="K331" s="82">
        <v>16.325000800000002</v>
      </c>
      <c r="L331" s="82">
        <v>5.0779432100000001E-2</v>
      </c>
    </row>
    <row r="332" spans="2:12" x14ac:dyDescent="0.2">
      <c r="B332" s="82">
        <v>16.375</v>
      </c>
      <c r="C332" s="82">
        <v>0.135039091</v>
      </c>
      <c r="E332" s="82">
        <v>16.375</v>
      </c>
      <c r="F332" s="82">
        <v>2.7424097099999999E-2</v>
      </c>
      <c r="H332" s="82">
        <v>16.375</v>
      </c>
      <c r="I332" s="82">
        <v>1.7408132600000001E-2</v>
      </c>
      <c r="K332" s="82">
        <v>16.375</v>
      </c>
      <c r="L332" s="82">
        <v>2.7161091599999999E-2</v>
      </c>
    </row>
    <row r="333" spans="2:12" x14ac:dyDescent="0.2">
      <c r="B333" s="82">
        <v>16.425001099999999</v>
      </c>
      <c r="C333" s="82">
        <v>1.4214515699999999E-2</v>
      </c>
      <c r="E333" s="82">
        <v>16.425001099999999</v>
      </c>
      <c r="F333" s="82">
        <v>4.2782425899999997E-2</v>
      </c>
      <c r="H333" s="82">
        <v>16.425001099999999</v>
      </c>
      <c r="I333" s="82">
        <v>2.0672678900000001E-2</v>
      </c>
      <c r="K333" s="82">
        <v>16.425001099999999</v>
      </c>
      <c r="L333" s="82">
        <v>4.7236681000000003E-2</v>
      </c>
    </row>
    <row r="334" spans="2:12" x14ac:dyDescent="0.2">
      <c r="B334" s="82">
        <v>16.475000399999999</v>
      </c>
      <c r="C334" s="82">
        <v>4.0274858500000003E-2</v>
      </c>
      <c r="E334" s="82">
        <v>16.475000399999999</v>
      </c>
      <c r="F334" s="82">
        <v>3.8394331900000002E-2</v>
      </c>
      <c r="H334" s="82">
        <v>16.475000399999999</v>
      </c>
      <c r="I334" s="82">
        <v>2.9376745199999998E-2</v>
      </c>
      <c r="K334" s="82">
        <v>16.475000399999999</v>
      </c>
      <c r="L334" s="82">
        <v>3.8970261800000003E-2</v>
      </c>
    </row>
    <row r="335" spans="2:12" x14ac:dyDescent="0.2">
      <c r="B335" s="82">
        <v>16.525001499999998</v>
      </c>
      <c r="C335" s="82">
        <v>4.9751400899999999E-2</v>
      </c>
      <c r="E335" s="82">
        <v>16.525001499999998</v>
      </c>
      <c r="F335" s="82">
        <v>3.5102963399999999E-2</v>
      </c>
      <c r="H335" s="82">
        <v>16.525001499999998</v>
      </c>
      <c r="I335" s="82">
        <v>2.72005796E-2</v>
      </c>
      <c r="K335" s="82">
        <v>16.525001499999998</v>
      </c>
      <c r="L335" s="82">
        <v>5.0779283000000001E-2</v>
      </c>
    </row>
    <row r="336" spans="2:12" x14ac:dyDescent="0.2">
      <c r="B336" s="82">
        <v>16.575000800000002</v>
      </c>
      <c r="C336" s="82">
        <v>2.4875402500000001E-2</v>
      </c>
      <c r="E336" s="82">
        <v>16.575000800000002</v>
      </c>
      <c r="F336" s="82">
        <v>3.5102963399999999E-2</v>
      </c>
      <c r="H336" s="82">
        <v>16.575000800000002</v>
      </c>
      <c r="I336" s="82">
        <v>1.9584298100000001E-2</v>
      </c>
      <c r="K336" s="82">
        <v>16.575000800000002</v>
      </c>
      <c r="L336" s="82">
        <v>4.60556149E-2</v>
      </c>
    </row>
    <row r="337" spans="2:12" x14ac:dyDescent="0.2">
      <c r="B337" s="82">
        <v>16.625</v>
      </c>
      <c r="C337" s="82">
        <v>3.0798315999999999E-2</v>
      </c>
      <c r="E337" s="82">
        <v>16.625</v>
      </c>
      <c r="F337" s="82">
        <v>2.8521418600000001E-2</v>
      </c>
      <c r="H337" s="82">
        <v>16.625</v>
      </c>
      <c r="I337" s="82">
        <v>2.2848248500000001E-2</v>
      </c>
      <c r="K337" s="82">
        <v>16.625</v>
      </c>
      <c r="L337" s="82">
        <v>2.00755894E-2</v>
      </c>
    </row>
    <row r="338" spans="2:12" x14ac:dyDescent="0.2">
      <c r="B338" s="82">
        <v>16.675001099999999</v>
      </c>
      <c r="C338" s="82">
        <v>4.1459202799999997E-2</v>
      </c>
      <c r="E338" s="82">
        <v>16.675001099999999</v>
      </c>
      <c r="F338" s="82">
        <v>3.0714869499999999E-2</v>
      </c>
      <c r="H338" s="82">
        <v>16.675001099999999</v>
      </c>
      <c r="I338" s="82">
        <v>3.046453E-2</v>
      </c>
      <c r="K338" s="82">
        <v>16.675001099999999</v>
      </c>
      <c r="L338" s="82">
        <v>2.2437423500000001E-2</v>
      </c>
    </row>
    <row r="339" spans="2:12" x14ac:dyDescent="0.2">
      <c r="B339" s="82">
        <v>16.725000399999999</v>
      </c>
      <c r="C339" s="82">
        <v>5.3305029900000002E-2</v>
      </c>
      <c r="E339" s="82">
        <v>16.725000399999999</v>
      </c>
      <c r="F339" s="82">
        <v>2.63273716E-2</v>
      </c>
      <c r="H339" s="82">
        <v>16.725000399999999</v>
      </c>
      <c r="I339" s="82">
        <v>2.72005796E-2</v>
      </c>
      <c r="K339" s="82">
        <v>16.725000399999999</v>
      </c>
      <c r="L339" s="82">
        <v>0.15351921299999999</v>
      </c>
    </row>
    <row r="340" spans="2:12" x14ac:dyDescent="0.2">
      <c r="B340" s="82">
        <v>16.775001499999998</v>
      </c>
      <c r="C340" s="82">
        <v>5.4489374200000003E-2</v>
      </c>
      <c r="E340" s="82">
        <v>16.775001499999998</v>
      </c>
      <c r="F340" s="82">
        <v>2.9618740099999999E-2</v>
      </c>
      <c r="H340" s="82">
        <v>16.775001499999998</v>
      </c>
      <c r="I340" s="82">
        <v>2.0672678900000001E-2</v>
      </c>
      <c r="K340" s="82">
        <v>16.775001499999998</v>
      </c>
      <c r="L340" s="82">
        <v>0.36608412899999998</v>
      </c>
    </row>
    <row r="341" spans="2:12" x14ac:dyDescent="0.2">
      <c r="B341" s="82">
        <v>16.825000800000002</v>
      </c>
      <c r="C341" s="82">
        <v>3.7905573800000002E-2</v>
      </c>
      <c r="E341" s="82">
        <v>16.825000800000002</v>
      </c>
      <c r="F341" s="82">
        <v>2.5230050100000002E-2</v>
      </c>
      <c r="H341" s="82">
        <v>16.825000800000002</v>
      </c>
      <c r="I341" s="82">
        <v>3.6992430700000002E-2</v>
      </c>
      <c r="K341" s="82">
        <v>16.825000800000002</v>
      </c>
      <c r="L341" s="82">
        <v>0.26098251300000003</v>
      </c>
    </row>
    <row r="342" spans="2:12" x14ac:dyDescent="0.2">
      <c r="B342" s="82">
        <v>16.875</v>
      </c>
      <c r="C342" s="82">
        <v>3.1983256299999999E-2</v>
      </c>
      <c r="E342" s="82">
        <v>16.875</v>
      </c>
      <c r="F342" s="82">
        <v>1.0969638800000001E-2</v>
      </c>
      <c r="H342" s="82">
        <v>16.875</v>
      </c>
      <c r="I342" s="82">
        <v>3.48162651E-2</v>
      </c>
      <c r="K342" s="82">
        <v>16.875</v>
      </c>
      <c r="L342" s="82">
        <v>4.1332095899999997E-2</v>
      </c>
    </row>
    <row r="343" spans="2:12" x14ac:dyDescent="0.2">
      <c r="B343" s="82">
        <v>16.925001099999999</v>
      </c>
      <c r="C343" s="82">
        <v>2.4875402500000001E-2</v>
      </c>
      <c r="E343" s="82">
        <v>16.925001099999999</v>
      </c>
      <c r="F343" s="82">
        <v>1.4260411299999999E-2</v>
      </c>
      <c r="H343" s="82">
        <v>16.925001099999999</v>
      </c>
      <c r="I343" s="82">
        <v>2.50244141E-2</v>
      </c>
      <c r="K343" s="82">
        <v>16.925001099999999</v>
      </c>
      <c r="L343" s="82">
        <v>2.00755894E-2</v>
      </c>
    </row>
    <row r="344" spans="2:12" x14ac:dyDescent="0.2">
      <c r="B344" s="82">
        <v>16.975000399999999</v>
      </c>
      <c r="C344" s="82">
        <v>2.0137429200000001E-2</v>
      </c>
      <c r="E344" s="82">
        <v>16.975000399999999</v>
      </c>
      <c r="F344" s="82">
        <v>1.31636858E-2</v>
      </c>
      <c r="H344" s="82">
        <v>16.975000399999999</v>
      </c>
      <c r="I344" s="82">
        <v>2.72005796E-2</v>
      </c>
      <c r="K344" s="82">
        <v>16.975000399999999</v>
      </c>
      <c r="L344" s="82">
        <v>3.3065676699999998E-2</v>
      </c>
    </row>
    <row r="345" spans="2:12" x14ac:dyDescent="0.2">
      <c r="B345" s="82">
        <v>17.025001499999998</v>
      </c>
      <c r="C345" s="82">
        <v>8.2921981799999999E-3</v>
      </c>
      <c r="E345" s="82">
        <v>17.025001499999998</v>
      </c>
      <c r="F345" s="82">
        <v>2.3036599200000001E-2</v>
      </c>
      <c r="H345" s="82">
        <v>17.025001499999998</v>
      </c>
      <c r="I345" s="82">
        <v>2.50244141E-2</v>
      </c>
      <c r="K345" s="82">
        <v>17.025001499999998</v>
      </c>
      <c r="L345" s="82">
        <v>2.2437423500000001E-2</v>
      </c>
    </row>
    <row r="346" spans="2:12" x14ac:dyDescent="0.2">
      <c r="B346" s="82">
        <v>17.075000800000002</v>
      </c>
      <c r="C346" s="82">
        <v>8.2916021300000007E-3</v>
      </c>
      <c r="E346" s="82">
        <v>17.075000800000002</v>
      </c>
      <c r="F346" s="82">
        <v>4.1684508299999999E-2</v>
      </c>
      <c r="H346" s="82">
        <v>17.075000800000002</v>
      </c>
      <c r="I346" s="82">
        <v>3.6993026700000001E-2</v>
      </c>
      <c r="K346" s="82">
        <v>17.075000800000002</v>
      </c>
      <c r="L346" s="82">
        <v>1.53519213E-2</v>
      </c>
    </row>
    <row r="347" spans="2:12" x14ac:dyDescent="0.2">
      <c r="B347" s="82">
        <v>17.125</v>
      </c>
      <c r="C347" s="82">
        <v>5.8043003099999997E-2</v>
      </c>
      <c r="E347" s="82">
        <v>17.125</v>
      </c>
      <c r="F347" s="82">
        <v>3.6200284999999999E-2</v>
      </c>
      <c r="H347" s="82">
        <v>17.125</v>
      </c>
      <c r="I347" s="82">
        <v>4.3520927399999999E-2</v>
      </c>
      <c r="K347" s="82">
        <v>17.125</v>
      </c>
      <c r="L347" s="82">
        <v>4.0151178799999999E-2</v>
      </c>
    </row>
    <row r="348" spans="2:12" x14ac:dyDescent="0.2">
      <c r="B348" s="82">
        <v>17.175001099999999</v>
      </c>
      <c r="C348" s="82">
        <v>6.2781572300000005E-2</v>
      </c>
      <c r="E348" s="82">
        <v>17.175001099999999</v>
      </c>
      <c r="F348" s="82">
        <v>2.3036599200000001E-2</v>
      </c>
      <c r="H348" s="82">
        <v>17.175001099999999</v>
      </c>
      <c r="I348" s="82">
        <v>3.046453E-2</v>
      </c>
      <c r="K348" s="82">
        <v>17.175001099999999</v>
      </c>
      <c r="L348" s="82">
        <v>0.17123282000000001</v>
      </c>
    </row>
    <row r="349" spans="2:12" x14ac:dyDescent="0.2">
      <c r="B349" s="82">
        <v>17.225000399999999</v>
      </c>
      <c r="C349" s="82">
        <v>5.09357452E-2</v>
      </c>
      <c r="E349" s="82">
        <v>17.225000399999999</v>
      </c>
      <c r="F349" s="82">
        <v>2.3036599200000001E-2</v>
      </c>
      <c r="H349" s="82">
        <v>17.225000399999999</v>
      </c>
      <c r="I349" s="82">
        <v>2.8288960500000002E-2</v>
      </c>
      <c r="K349" s="82">
        <v>17.225000399999999</v>
      </c>
      <c r="L349" s="82">
        <v>0.15233814700000001</v>
      </c>
    </row>
    <row r="350" spans="2:12" x14ac:dyDescent="0.2">
      <c r="B350" s="82">
        <v>17.275001499999998</v>
      </c>
      <c r="C350" s="82">
        <v>4.9751400899999999E-2</v>
      </c>
      <c r="E350" s="82">
        <v>17.275001499999998</v>
      </c>
      <c r="F350" s="82">
        <v>1.8648505199999998E-2</v>
      </c>
      <c r="H350" s="82">
        <v>17.275001499999998</v>
      </c>
      <c r="I350" s="82">
        <v>4.7872662500000003E-2</v>
      </c>
      <c r="K350" s="82">
        <v>17.275001499999998</v>
      </c>
      <c r="L350" s="82">
        <v>2.95229256E-2</v>
      </c>
    </row>
    <row r="351" spans="2:12" x14ac:dyDescent="0.2">
      <c r="B351" s="82">
        <v>17.325000800000002</v>
      </c>
      <c r="C351" s="82">
        <v>1.65838003E-2</v>
      </c>
      <c r="E351" s="82">
        <v>17.325000800000002</v>
      </c>
      <c r="F351" s="82">
        <v>1.9745230700000001E-2</v>
      </c>
      <c r="H351" s="82">
        <v>17.325000800000002</v>
      </c>
      <c r="I351" s="82">
        <v>6.3105225599999995E-2</v>
      </c>
      <c r="K351" s="82">
        <v>17.325000800000002</v>
      </c>
      <c r="L351" s="82">
        <v>2.5980174500000001E-2</v>
      </c>
    </row>
    <row r="352" spans="2:12" x14ac:dyDescent="0.2">
      <c r="B352" s="82">
        <v>17.375</v>
      </c>
      <c r="C352" s="82">
        <v>7.4626803399999997E-2</v>
      </c>
      <c r="E352" s="82">
        <v>17.375</v>
      </c>
      <c r="F352" s="82">
        <v>3.4006238000000001E-2</v>
      </c>
      <c r="H352" s="82">
        <v>17.375</v>
      </c>
      <c r="I352" s="82">
        <v>5.4401159300000002E-2</v>
      </c>
      <c r="K352" s="82">
        <v>17.375</v>
      </c>
      <c r="L352" s="82">
        <v>1.77137554E-2</v>
      </c>
    </row>
    <row r="353" spans="2:12" x14ac:dyDescent="0.2">
      <c r="B353" s="82">
        <v>17.425001099999999</v>
      </c>
      <c r="C353" s="82">
        <v>9.1210603700000004E-2</v>
      </c>
      <c r="E353" s="82">
        <v>17.425001099999999</v>
      </c>
      <c r="F353" s="82">
        <v>3.2908916500000003E-2</v>
      </c>
      <c r="H353" s="82">
        <v>17.425001099999999</v>
      </c>
      <c r="I353" s="82">
        <v>4.7872662500000003E-2</v>
      </c>
      <c r="K353" s="82">
        <v>17.425001099999999</v>
      </c>
      <c r="L353" s="82">
        <v>2.3618340500000001E-2</v>
      </c>
    </row>
    <row r="354" spans="2:12" x14ac:dyDescent="0.2">
      <c r="B354" s="82">
        <v>17.475000399999999</v>
      </c>
      <c r="C354" s="82">
        <v>6.1596631999999998E-2</v>
      </c>
      <c r="E354" s="82">
        <v>17.475000399999999</v>
      </c>
      <c r="F354" s="82">
        <v>1.97458267E-2</v>
      </c>
      <c r="H354" s="82">
        <v>17.475000399999999</v>
      </c>
      <c r="I354" s="82">
        <v>3.3728480300000002E-2</v>
      </c>
      <c r="K354" s="82">
        <v>17.475000399999999</v>
      </c>
      <c r="L354" s="82">
        <v>3.6608427800000003E-2</v>
      </c>
    </row>
    <row r="355" spans="2:12" x14ac:dyDescent="0.2">
      <c r="B355" s="82">
        <v>17.525001499999998</v>
      </c>
      <c r="C355" s="82">
        <v>8.0549716899999999E-2</v>
      </c>
      <c r="E355" s="82">
        <v>17.525001499999998</v>
      </c>
      <c r="F355" s="82">
        <v>2.3036599200000001E-2</v>
      </c>
      <c r="H355" s="82">
        <v>17.525001499999998</v>
      </c>
      <c r="I355" s="82">
        <v>1.7408132600000001E-2</v>
      </c>
      <c r="K355" s="82">
        <v>17.525001499999998</v>
      </c>
      <c r="L355" s="82">
        <v>0.402692467</v>
      </c>
    </row>
    <row r="356" spans="2:12" x14ac:dyDescent="0.2">
      <c r="B356" s="82">
        <v>17.575000800000002</v>
      </c>
      <c r="C356" s="82">
        <v>4.6197771999999998E-2</v>
      </c>
      <c r="E356" s="82">
        <v>17.575000800000002</v>
      </c>
      <c r="F356" s="82">
        <v>3.1812190999999997E-2</v>
      </c>
      <c r="H356" s="82">
        <v>17.575000800000002</v>
      </c>
      <c r="I356" s="82">
        <v>0.15014707999999999</v>
      </c>
      <c r="K356" s="82">
        <v>17.575000800000002</v>
      </c>
      <c r="L356" s="82">
        <v>0.38970238000000001</v>
      </c>
    </row>
    <row r="357" spans="2:12" x14ac:dyDescent="0.2">
      <c r="B357" s="82">
        <v>17.625</v>
      </c>
      <c r="C357" s="82">
        <v>1.06608868E-2</v>
      </c>
      <c r="E357" s="82">
        <v>17.625</v>
      </c>
      <c r="F357" s="82">
        <v>9.3242526100000001E-2</v>
      </c>
      <c r="H357" s="82">
        <v>17.625</v>
      </c>
      <c r="I357" s="82">
        <v>0.171907544</v>
      </c>
      <c r="K357" s="82">
        <v>17.625</v>
      </c>
      <c r="L357" s="82">
        <v>1.88946724E-2</v>
      </c>
    </row>
    <row r="358" spans="2:12" x14ac:dyDescent="0.2">
      <c r="B358" s="82">
        <v>17.675001099999999</v>
      </c>
      <c r="C358" s="82">
        <v>2.7244687100000001E-2</v>
      </c>
      <c r="E358" s="82">
        <v>17.675001099999999</v>
      </c>
      <c r="F358" s="82">
        <v>9.6533298500000003E-2</v>
      </c>
      <c r="H358" s="82">
        <v>17.675001099999999</v>
      </c>
      <c r="I358" s="82">
        <v>3.8080811499999999E-2</v>
      </c>
      <c r="K358" s="82">
        <v>17.675001099999999</v>
      </c>
      <c r="L358" s="82">
        <v>2.3618340500000001E-2</v>
      </c>
    </row>
    <row r="359" spans="2:12" x14ac:dyDescent="0.2">
      <c r="B359" s="82">
        <v>17.725000399999999</v>
      </c>
      <c r="C359" s="82">
        <v>3.31676006E-2</v>
      </c>
      <c r="E359" s="82">
        <v>17.725000399999999</v>
      </c>
      <c r="F359" s="82">
        <v>3.5103559499999999E-2</v>
      </c>
      <c r="H359" s="82">
        <v>17.725000399999999</v>
      </c>
      <c r="I359" s="82">
        <v>1.7408132600000001E-2</v>
      </c>
      <c r="K359" s="82">
        <v>17.725000399999999</v>
      </c>
      <c r="L359" s="82">
        <v>2.71610171E-2</v>
      </c>
    </row>
    <row r="360" spans="2:12" x14ac:dyDescent="0.2">
      <c r="B360" s="82">
        <v>17.775001499999998</v>
      </c>
      <c r="C360" s="82">
        <v>3.43519449E-2</v>
      </c>
      <c r="E360" s="82">
        <v>17.775001499999998</v>
      </c>
      <c r="F360" s="82">
        <v>4.7169923799999999E-2</v>
      </c>
      <c r="H360" s="82">
        <v>17.775001499999998</v>
      </c>
      <c r="I360" s="82">
        <v>2.50244141E-2</v>
      </c>
      <c r="K360" s="82">
        <v>17.775001499999998</v>
      </c>
      <c r="L360" s="82">
        <v>3.0703768100000001E-2</v>
      </c>
    </row>
    <row r="361" spans="2:12" x14ac:dyDescent="0.2">
      <c r="B361" s="82">
        <v>17.825000800000002</v>
      </c>
      <c r="C361" s="82">
        <v>4.5012831699999999E-2</v>
      </c>
      <c r="E361" s="82">
        <v>17.825000800000002</v>
      </c>
      <c r="F361" s="82">
        <v>3.9491057400000001E-2</v>
      </c>
      <c r="H361" s="82">
        <v>17.825000800000002</v>
      </c>
      <c r="I361" s="82">
        <v>4.1344761799999998E-2</v>
      </c>
      <c r="K361" s="82">
        <v>17.825000800000002</v>
      </c>
      <c r="L361" s="82">
        <v>2.2437423500000001E-2</v>
      </c>
    </row>
    <row r="362" spans="2:12" x14ac:dyDescent="0.2">
      <c r="B362" s="82">
        <v>17.875</v>
      </c>
      <c r="C362" s="82">
        <v>3.7905573800000002E-2</v>
      </c>
      <c r="E362" s="82">
        <v>17.875</v>
      </c>
      <c r="F362" s="82">
        <v>3.4006238000000001E-2</v>
      </c>
      <c r="H362" s="82">
        <v>17.875</v>
      </c>
      <c r="I362" s="82">
        <v>5.0048828099999998E-2</v>
      </c>
      <c r="K362" s="82">
        <v>17.875</v>
      </c>
      <c r="L362" s="82">
        <v>0.346008539</v>
      </c>
    </row>
    <row r="363" spans="2:12" x14ac:dyDescent="0.2">
      <c r="B363" s="82">
        <v>17.925001099999999</v>
      </c>
      <c r="C363" s="82">
        <v>2.8429627400000001E-2</v>
      </c>
      <c r="E363" s="82">
        <v>17.925001099999999</v>
      </c>
      <c r="F363" s="82">
        <v>3.6199688899999999E-2</v>
      </c>
      <c r="H363" s="82">
        <v>17.925001099999999</v>
      </c>
      <c r="I363" s="82">
        <v>3.3729076400000002E-2</v>
      </c>
      <c r="K363" s="82">
        <v>17.925001099999999</v>
      </c>
      <c r="L363" s="82">
        <v>0.34718945600000001</v>
      </c>
    </row>
    <row r="364" spans="2:12" x14ac:dyDescent="0.2">
      <c r="B364" s="82">
        <v>17.975000399999999</v>
      </c>
      <c r="C364" s="82">
        <v>4.9751400899999999E-2</v>
      </c>
      <c r="E364" s="82">
        <v>17.975000399999999</v>
      </c>
      <c r="F364" s="82">
        <v>3.9491057400000001E-2</v>
      </c>
      <c r="H364" s="82">
        <v>17.975000399999999</v>
      </c>
      <c r="I364" s="82">
        <v>2.0672678900000001E-2</v>
      </c>
      <c r="K364" s="82">
        <v>17.975000399999999</v>
      </c>
      <c r="L364" s="82">
        <v>8.2664191700000007E-3</v>
      </c>
    </row>
    <row r="365" spans="2:12" x14ac:dyDescent="0.2">
      <c r="B365" s="82">
        <v>18.025001499999998</v>
      </c>
      <c r="C365" s="82">
        <v>4.6197176E-2</v>
      </c>
      <c r="E365" s="82">
        <v>18.025001499999998</v>
      </c>
      <c r="F365" s="82">
        <v>3.7297010399999997E-2</v>
      </c>
      <c r="H365" s="82">
        <v>18.025001499999998</v>
      </c>
      <c r="I365" s="82">
        <v>1.6320347799999999E-2</v>
      </c>
      <c r="K365" s="82">
        <v>18.025001499999998</v>
      </c>
      <c r="L365" s="82">
        <v>4.7236680999999999E-3</v>
      </c>
    </row>
    <row r="366" spans="2:12" x14ac:dyDescent="0.2">
      <c r="B366" s="82">
        <v>18.075000800000002</v>
      </c>
      <c r="C366" s="82">
        <v>4.6197176E-2</v>
      </c>
      <c r="E366" s="82">
        <v>18.075000800000002</v>
      </c>
      <c r="F366" s="82">
        <v>9.2145204499999994E-2</v>
      </c>
      <c r="H366" s="82">
        <v>18.075000800000002</v>
      </c>
      <c r="I366" s="82">
        <v>1.6320347799999999E-2</v>
      </c>
      <c r="K366" s="82">
        <v>18.075000800000002</v>
      </c>
      <c r="L366" s="82">
        <v>4.7236680999999999E-3</v>
      </c>
    </row>
    <row r="367" spans="2:12" x14ac:dyDescent="0.2">
      <c r="B367" s="82">
        <v>18.125</v>
      </c>
      <c r="C367" s="82">
        <v>5.09357452E-2</v>
      </c>
      <c r="E367" s="82">
        <v>18.125</v>
      </c>
      <c r="F367" s="82">
        <v>8.9951753600000003E-2</v>
      </c>
      <c r="H367" s="82">
        <v>18.125</v>
      </c>
      <c r="I367" s="82">
        <v>3.5904645899999997E-2</v>
      </c>
      <c r="K367" s="82">
        <v>18.125</v>
      </c>
      <c r="L367" s="82">
        <v>1.29900873E-2</v>
      </c>
    </row>
    <row r="368" spans="2:12" x14ac:dyDescent="0.2">
      <c r="B368" s="82">
        <v>18.175001099999999</v>
      </c>
      <c r="C368" s="82">
        <v>2.8429627400000001E-2</v>
      </c>
      <c r="E368" s="82">
        <v>18.175001099999999</v>
      </c>
      <c r="F368" s="82">
        <v>1.8648505199999998E-2</v>
      </c>
      <c r="H368" s="82">
        <v>18.175001099999999</v>
      </c>
      <c r="I368" s="82">
        <v>3.3728480300000002E-2</v>
      </c>
      <c r="K368" s="82">
        <v>18.175001099999999</v>
      </c>
      <c r="L368" s="82">
        <v>1.29900873E-2</v>
      </c>
    </row>
    <row r="369" spans="2:12" x14ac:dyDescent="0.2">
      <c r="B369" s="82">
        <v>18.225000399999999</v>
      </c>
      <c r="C369" s="82">
        <v>2.36910582E-2</v>
      </c>
      <c r="E369" s="82">
        <v>18.225000399999999</v>
      </c>
      <c r="F369" s="82">
        <v>1.5357732799999999E-2</v>
      </c>
      <c r="H369" s="82">
        <v>18.225000399999999</v>
      </c>
      <c r="I369" s="82">
        <v>9.7918510400000006E-3</v>
      </c>
      <c r="K369" s="82">
        <v>18.225000399999999</v>
      </c>
      <c r="L369" s="82">
        <v>4.7236680999999999E-3</v>
      </c>
    </row>
    <row r="370" spans="2:12" x14ac:dyDescent="0.2">
      <c r="B370" s="82">
        <v>18.275001499999998</v>
      </c>
      <c r="C370" s="82">
        <v>3.19826603E-2</v>
      </c>
      <c r="E370" s="82">
        <v>18.275001499999998</v>
      </c>
      <c r="F370" s="82">
        <v>1.7551779699999999E-2</v>
      </c>
      <c r="H370" s="82">
        <v>18.275001499999998</v>
      </c>
      <c r="I370" s="82">
        <v>9.7918510400000006E-3</v>
      </c>
      <c r="K370" s="82">
        <v>18.275001499999998</v>
      </c>
      <c r="L370" s="82">
        <v>2.00755894E-2</v>
      </c>
    </row>
    <row r="371" spans="2:12" x14ac:dyDescent="0.2">
      <c r="B371" s="82">
        <v>18.325000800000002</v>
      </c>
      <c r="C371" s="82">
        <v>7.6996088000000004E-2</v>
      </c>
      <c r="E371" s="82">
        <v>18.325000800000002</v>
      </c>
      <c r="F371" s="82">
        <v>2.9618143999999999E-2</v>
      </c>
      <c r="H371" s="82">
        <v>18.325000800000002</v>
      </c>
      <c r="I371" s="82">
        <v>2.8288960500000002E-2</v>
      </c>
      <c r="K371" s="82">
        <v>18.325000800000002</v>
      </c>
      <c r="L371" s="82">
        <v>2.5980099999999999E-2</v>
      </c>
    </row>
    <row r="372" spans="2:12" x14ac:dyDescent="0.2">
      <c r="B372" s="82">
        <v>18.375</v>
      </c>
      <c r="C372" s="82">
        <v>9.3579888299999997E-2</v>
      </c>
      <c r="E372" s="82">
        <v>18.375</v>
      </c>
      <c r="F372" s="82">
        <v>3.1812190999999997E-2</v>
      </c>
      <c r="H372" s="82">
        <v>18.375</v>
      </c>
      <c r="I372" s="82">
        <v>2.9376745199999998E-2</v>
      </c>
      <c r="K372" s="82">
        <v>18.375</v>
      </c>
      <c r="L372" s="82">
        <v>1.8894597900000001E-2</v>
      </c>
    </row>
    <row r="373" spans="2:12" x14ac:dyDescent="0.2">
      <c r="B373" s="82">
        <v>18.425001099999999</v>
      </c>
      <c r="C373" s="82">
        <v>7.4627101400000007E-2</v>
      </c>
      <c r="E373" s="82">
        <v>18.425001099999999</v>
      </c>
      <c r="F373" s="82">
        <v>3.6200284999999999E-2</v>
      </c>
      <c r="H373" s="82">
        <v>18.425001099999999</v>
      </c>
      <c r="I373" s="82">
        <v>3.48162651E-2</v>
      </c>
      <c r="K373" s="82">
        <v>18.425001099999999</v>
      </c>
      <c r="L373" s="82">
        <v>9.4473361999999998E-3</v>
      </c>
    </row>
    <row r="374" spans="2:12" x14ac:dyDescent="0.2">
      <c r="B374" s="82">
        <v>18.475000399999999</v>
      </c>
      <c r="C374" s="82">
        <v>5.2120387599999998E-2</v>
      </c>
      <c r="E374" s="82">
        <v>18.475000399999999</v>
      </c>
      <c r="F374" s="82">
        <v>3.7297010399999997E-2</v>
      </c>
      <c r="H374" s="82">
        <v>18.475000399999999</v>
      </c>
      <c r="I374" s="82">
        <v>0.15449881600000001</v>
      </c>
      <c r="K374" s="82">
        <v>18.475000399999999</v>
      </c>
      <c r="L374" s="82">
        <v>4.7236680999999999E-3</v>
      </c>
    </row>
    <row r="375" spans="2:12" x14ac:dyDescent="0.2">
      <c r="B375" s="82">
        <v>18.525001499999998</v>
      </c>
      <c r="C375" s="82">
        <v>2.2506415799999999E-2</v>
      </c>
      <c r="E375" s="82">
        <v>18.525001499999998</v>
      </c>
      <c r="F375" s="82">
        <v>5.0460696200000002E-2</v>
      </c>
      <c r="H375" s="82">
        <v>18.525001499999998</v>
      </c>
      <c r="I375" s="82">
        <v>0.15014707999999999</v>
      </c>
      <c r="K375" s="82">
        <v>18.525001499999998</v>
      </c>
      <c r="L375" s="82">
        <v>2.00755894E-2</v>
      </c>
    </row>
    <row r="376" spans="2:12" x14ac:dyDescent="0.2">
      <c r="B376" s="82">
        <v>18.575000800000002</v>
      </c>
      <c r="C376" s="82">
        <v>1.77684426E-2</v>
      </c>
      <c r="E376" s="82">
        <v>18.575000800000002</v>
      </c>
      <c r="F376" s="82">
        <v>5.9236288099999999E-2</v>
      </c>
      <c r="H376" s="82">
        <v>18.575000800000002</v>
      </c>
      <c r="I376" s="82">
        <v>3.9169192300000003E-2</v>
      </c>
      <c r="K376" s="82">
        <v>18.575000800000002</v>
      </c>
      <c r="L376" s="82">
        <v>2.2437423500000001E-2</v>
      </c>
    </row>
    <row r="377" spans="2:12" x14ac:dyDescent="0.2">
      <c r="B377" s="82">
        <v>18.625</v>
      </c>
      <c r="C377" s="82">
        <v>1.65838003E-2</v>
      </c>
      <c r="E377" s="82">
        <v>18.625</v>
      </c>
      <c r="F377" s="82">
        <v>3.8393735900000003E-2</v>
      </c>
      <c r="H377" s="82">
        <v>18.625</v>
      </c>
      <c r="I377" s="82">
        <v>4.0256977100000001E-2</v>
      </c>
      <c r="K377" s="82">
        <v>18.625</v>
      </c>
      <c r="L377" s="82">
        <v>2.12565064E-2</v>
      </c>
    </row>
    <row r="378" spans="2:12" x14ac:dyDescent="0.2">
      <c r="B378" s="82">
        <v>18.675001099999999</v>
      </c>
      <c r="C378" s="82">
        <v>1.7768144600000001E-2</v>
      </c>
      <c r="E378" s="82">
        <v>18.675001099999999</v>
      </c>
      <c r="F378" s="82">
        <v>5.81395626E-2</v>
      </c>
      <c r="H378" s="82">
        <v>18.675001099999999</v>
      </c>
      <c r="I378" s="82">
        <v>6.4193010300000006E-2</v>
      </c>
      <c r="K378" s="82">
        <v>18.675001099999999</v>
      </c>
      <c r="L378" s="82">
        <v>2.00755894E-2</v>
      </c>
    </row>
    <row r="379" spans="2:12" x14ac:dyDescent="0.2">
      <c r="B379" s="82">
        <v>18.725000399999999</v>
      </c>
      <c r="C379" s="82">
        <v>1.65838003E-2</v>
      </c>
      <c r="E379" s="82">
        <v>18.725000399999999</v>
      </c>
      <c r="F379" s="82">
        <v>6.3624381999999993E-2</v>
      </c>
      <c r="H379" s="82">
        <v>18.725000399999999</v>
      </c>
      <c r="I379" s="82">
        <v>5.0048828099999998E-2</v>
      </c>
      <c r="K379" s="82">
        <v>18.725000399999999</v>
      </c>
      <c r="L379" s="82">
        <v>3.4246593700000001E-2</v>
      </c>
    </row>
    <row r="380" spans="2:12" x14ac:dyDescent="0.2">
      <c r="B380" s="82">
        <v>18.775001499999998</v>
      </c>
      <c r="C380" s="82">
        <v>1.30301714E-2</v>
      </c>
      <c r="E380" s="82">
        <v>18.775001499999998</v>
      </c>
      <c r="F380" s="82">
        <v>4.60731983E-2</v>
      </c>
      <c r="H380" s="82">
        <v>18.775001499999998</v>
      </c>
      <c r="I380" s="82">
        <v>2.8288364399999998E-2</v>
      </c>
      <c r="K380" s="82">
        <v>18.775001499999998</v>
      </c>
      <c r="L380" s="82">
        <v>3.6608427800000003E-2</v>
      </c>
    </row>
    <row r="381" spans="2:12" x14ac:dyDescent="0.2">
      <c r="B381" s="82">
        <v>18.825000800000002</v>
      </c>
      <c r="C381" s="82">
        <v>3.7905573800000002E-2</v>
      </c>
      <c r="E381" s="82">
        <v>18.825000800000002</v>
      </c>
      <c r="F381" s="82">
        <v>3.7297606499999997E-2</v>
      </c>
      <c r="H381" s="82">
        <v>18.825000800000002</v>
      </c>
      <c r="I381" s="82">
        <v>4.1344761799999998E-2</v>
      </c>
      <c r="K381" s="82">
        <v>18.825000800000002</v>
      </c>
      <c r="L381" s="82">
        <v>1.41710043E-2</v>
      </c>
    </row>
    <row r="382" spans="2:12" x14ac:dyDescent="0.2">
      <c r="B382" s="82">
        <v>18.875</v>
      </c>
      <c r="C382" s="82">
        <v>4.2643845100000001E-2</v>
      </c>
      <c r="E382" s="82">
        <v>18.875</v>
      </c>
      <c r="F382" s="82">
        <v>2.9618143999999999E-2</v>
      </c>
      <c r="H382" s="82">
        <v>18.875</v>
      </c>
      <c r="I382" s="82">
        <v>3.9169192300000003E-2</v>
      </c>
      <c r="K382" s="82">
        <v>18.875</v>
      </c>
      <c r="L382" s="82">
        <v>7.0855021499999999E-3</v>
      </c>
    </row>
    <row r="383" spans="2:12" x14ac:dyDescent="0.2">
      <c r="B383" s="82">
        <v>18.925001099999999</v>
      </c>
      <c r="C383" s="82">
        <v>3.5536587199999997E-2</v>
      </c>
      <c r="E383" s="82">
        <v>18.925001099999999</v>
      </c>
      <c r="F383" s="82">
        <v>3.7297010399999997E-2</v>
      </c>
      <c r="H383" s="82">
        <v>18.925001099999999</v>
      </c>
      <c r="I383" s="82">
        <v>4.0256381000000001E-2</v>
      </c>
      <c r="K383" s="82">
        <v>18.925001099999999</v>
      </c>
      <c r="L383" s="82">
        <v>3.5427473500000001E-2</v>
      </c>
    </row>
    <row r="384" spans="2:12" x14ac:dyDescent="0.2">
      <c r="B384" s="82">
        <v>18.975000399999999</v>
      </c>
      <c r="C384" s="82">
        <v>4.8566758600000003E-2</v>
      </c>
      <c r="E384" s="82">
        <v>18.975000399999999</v>
      </c>
      <c r="F384" s="82">
        <v>4.3879151300000002E-2</v>
      </c>
      <c r="H384" s="82">
        <v>18.975000399999999</v>
      </c>
      <c r="I384" s="82">
        <v>3.6992430700000002E-2</v>
      </c>
      <c r="K384" s="82">
        <v>18.975000399999999</v>
      </c>
      <c r="L384" s="82">
        <v>3.4246556499999997E-2</v>
      </c>
    </row>
    <row r="385" spans="2:12" x14ac:dyDescent="0.2">
      <c r="B385" s="82">
        <v>19.025001499999998</v>
      </c>
      <c r="C385" s="82">
        <v>3.6721229600000002E-2</v>
      </c>
      <c r="E385" s="82">
        <v>19.025001499999998</v>
      </c>
      <c r="F385" s="82">
        <v>3.4005641900000001E-2</v>
      </c>
      <c r="H385" s="82">
        <v>19.025001499999998</v>
      </c>
      <c r="I385" s="82">
        <v>4.3520927399999999E-2</v>
      </c>
      <c r="K385" s="82">
        <v>19.025001499999998</v>
      </c>
      <c r="L385" s="82">
        <v>1.6532838300000002E-2</v>
      </c>
    </row>
    <row r="386" spans="2:12" x14ac:dyDescent="0.2">
      <c r="B386" s="82">
        <v>19.075000800000002</v>
      </c>
      <c r="C386" s="82">
        <v>3.1982958300000003E-2</v>
      </c>
      <c r="E386" s="82">
        <v>19.075000800000002</v>
      </c>
      <c r="F386" s="82">
        <v>1.8648505199999998E-2</v>
      </c>
      <c r="H386" s="82">
        <v>19.075000800000002</v>
      </c>
      <c r="I386" s="82">
        <v>4.7872662500000003E-2</v>
      </c>
      <c r="K386" s="82">
        <v>19.075000800000002</v>
      </c>
      <c r="L386" s="82">
        <v>1.6532838300000002E-2</v>
      </c>
    </row>
    <row r="387" spans="2:12" x14ac:dyDescent="0.2">
      <c r="B387" s="82">
        <v>19.125</v>
      </c>
      <c r="C387" s="82">
        <v>4.8566758600000003E-2</v>
      </c>
      <c r="E387" s="82">
        <v>19.125</v>
      </c>
      <c r="F387" s="82">
        <v>2.4133920699999999E-2</v>
      </c>
      <c r="H387" s="82">
        <v>19.125</v>
      </c>
      <c r="I387" s="82">
        <v>2.9376745199999998E-2</v>
      </c>
      <c r="K387" s="82">
        <v>19.125</v>
      </c>
      <c r="L387" s="82">
        <v>2.36183405E-3</v>
      </c>
    </row>
    <row r="388" spans="2:12" x14ac:dyDescent="0.2">
      <c r="B388" s="82">
        <v>19.175001099999999</v>
      </c>
      <c r="C388" s="82">
        <v>6.1596631999999998E-2</v>
      </c>
      <c r="E388" s="82">
        <v>19.175001099999999</v>
      </c>
      <c r="F388" s="82">
        <v>9.7630023999999996E-2</v>
      </c>
      <c r="H388" s="82">
        <v>19.175001099999999</v>
      </c>
      <c r="I388" s="82">
        <v>7.1809887899999994E-2</v>
      </c>
      <c r="K388" s="82">
        <v>19.175001099999999</v>
      </c>
      <c r="L388" s="82">
        <v>1.41710043E-2</v>
      </c>
    </row>
    <row r="389" spans="2:12" x14ac:dyDescent="0.2">
      <c r="B389" s="82">
        <v>19.225000399999999</v>
      </c>
      <c r="C389" s="82">
        <v>8.8841319099999996E-2</v>
      </c>
      <c r="E389" s="82">
        <v>19.225000399999999</v>
      </c>
      <c r="F389" s="82">
        <v>9.1048479099999996E-2</v>
      </c>
      <c r="H389" s="82">
        <v>19.225000399999999</v>
      </c>
      <c r="I389" s="82">
        <v>9.5745921100000006E-2</v>
      </c>
      <c r="K389" s="82">
        <v>19.225000399999999</v>
      </c>
      <c r="L389" s="82">
        <v>1.41710043E-2</v>
      </c>
    </row>
    <row r="390" spans="2:12" x14ac:dyDescent="0.2">
      <c r="B390" s="82">
        <v>19.275001499999998</v>
      </c>
      <c r="C390" s="82">
        <v>6.9888830200000002E-2</v>
      </c>
      <c r="E390" s="82">
        <v>19.275001499999998</v>
      </c>
      <c r="F390" s="82">
        <v>0.107503533</v>
      </c>
      <c r="H390" s="82">
        <v>19.275001499999998</v>
      </c>
      <c r="I390" s="82">
        <v>4.1344761799999998E-2</v>
      </c>
      <c r="K390" s="82">
        <v>19.275001499999998</v>
      </c>
      <c r="L390" s="82">
        <v>1.5351884099999999E-2</v>
      </c>
    </row>
    <row r="391" spans="2:12" x14ac:dyDescent="0.2">
      <c r="B391" s="82">
        <v>19.325000800000002</v>
      </c>
      <c r="C391" s="82">
        <v>3.90902162E-2</v>
      </c>
      <c r="E391" s="82">
        <v>19.325000800000002</v>
      </c>
      <c r="F391" s="82">
        <v>0.142606497</v>
      </c>
      <c r="H391" s="82">
        <v>19.325000800000002</v>
      </c>
      <c r="I391" s="82">
        <v>1.9584298100000001E-2</v>
      </c>
      <c r="K391" s="82">
        <v>19.325000800000002</v>
      </c>
      <c r="L391" s="82">
        <v>2.7161054300000001E-2</v>
      </c>
    </row>
    <row r="392" spans="2:12" x14ac:dyDescent="0.2">
      <c r="B392" s="82">
        <v>19.375</v>
      </c>
      <c r="C392" s="82">
        <v>4.9751102899999997E-2</v>
      </c>
      <c r="E392" s="82">
        <v>19.375</v>
      </c>
      <c r="F392" s="82">
        <v>7.8982114800000003E-2</v>
      </c>
      <c r="H392" s="82">
        <v>19.375</v>
      </c>
      <c r="I392" s="82">
        <v>2.0672082899999999E-2</v>
      </c>
      <c r="K392" s="82">
        <v>19.375</v>
      </c>
      <c r="L392" s="82">
        <v>1.41710043E-2</v>
      </c>
    </row>
    <row r="393" spans="2:12" x14ac:dyDescent="0.2">
      <c r="B393" s="82">
        <v>19.425001099999999</v>
      </c>
      <c r="C393" s="82">
        <v>3.1982958300000003E-2</v>
      </c>
      <c r="E393" s="82">
        <v>19.425001099999999</v>
      </c>
      <c r="F393" s="82">
        <v>4.9363374699999997E-2</v>
      </c>
      <c r="H393" s="82">
        <v>19.425001099999999</v>
      </c>
      <c r="I393" s="82">
        <v>1.4144182199999999E-2</v>
      </c>
      <c r="K393" s="82">
        <v>19.425001099999999</v>
      </c>
      <c r="L393" s="82">
        <v>1.41710043E-2</v>
      </c>
    </row>
    <row r="394" spans="2:12" x14ac:dyDescent="0.2">
      <c r="B394" s="82">
        <v>19.475000399999999</v>
      </c>
      <c r="C394" s="82">
        <v>3.5536587199999997E-2</v>
      </c>
      <c r="E394" s="82">
        <v>19.475000399999999</v>
      </c>
      <c r="F394" s="82">
        <v>2.3036599200000001E-2</v>
      </c>
      <c r="H394" s="82">
        <v>19.475000399999999</v>
      </c>
      <c r="I394" s="82">
        <v>9.7924470899999998E-3</v>
      </c>
      <c r="K394" s="82">
        <v>19.475000399999999</v>
      </c>
      <c r="L394" s="82">
        <v>1.53519213E-2</v>
      </c>
    </row>
    <row r="395" spans="2:12" x14ac:dyDescent="0.2">
      <c r="B395" s="82">
        <v>19.525001499999998</v>
      </c>
      <c r="C395" s="82">
        <v>6.0412287699999997E-2</v>
      </c>
      <c r="E395" s="82">
        <v>19.525001499999998</v>
      </c>
      <c r="F395" s="82">
        <v>1.31636858E-2</v>
      </c>
      <c r="H395" s="82">
        <v>19.525001499999998</v>
      </c>
      <c r="I395" s="82">
        <v>1.4144182199999999E-2</v>
      </c>
      <c r="K395" s="82">
        <v>19.525001499999998</v>
      </c>
      <c r="L395" s="82">
        <v>1.18091702E-3</v>
      </c>
    </row>
    <row r="396" spans="2:12" x14ac:dyDescent="0.2">
      <c r="B396" s="82">
        <v>19.575000800000002</v>
      </c>
      <c r="C396" s="82">
        <v>4.9751400899999999E-2</v>
      </c>
      <c r="E396" s="82">
        <v>19.575000800000002</v>
      </c>
      <c r="F396" s="82">
        <v>3.8393735900000003E-2</v>
      </c>
      <c r="H396" s="82">
        <v>19.575000800000002</v>
      </c>
      <c r="I396" s="82">
        <v>2.2848248500000001E-2</v>
      </c>
      <c r="K396" s="82">
        <v>19.575000800000002</v>
      </c>
      <c r="L396" s="82">
        <v>0</v>
      </c>
    </row>
    <row r="397" spans="2:12" x14ac:dyDescent="0.2">
      <c r="B397" s="82">
        <v>19.625</v>
      </c>
      <c r="C397" s="82">
        <v>2.48757005E-2</v>
      </c>
      <c r="E397" s="82">
        <v>19.625</v>
      </c>
      <c r="F397" s="82">
        <v>3.8394331900000002E-2</v>
      </c>
      <c r="H397" s="82">
        <v>19.625</v>
      </c>
      <c r="I397" s="82">
        <v>2.9376745199999998E-2</v>
      </c>
      <c r="K397" s="82">
        <v>19.625</v>
      </c>
      <c r="L397" s="82">
        <v>0</v>
      </c>
    </row>
    <row r="398" spans="2:12" x14ac:dyDescent="0.2">
      <c r="B398" s="82">
        <v>19.675001099999999</v>
      </c>
      <c r="C398" s="82">
        <v>2.1321773499999998E-2</v>
      </c>
      <c r="E398" s="82">
        <v>19.675001099999999</v>
      </c>
      <c r="F398" s="82">
        <v>4.1685104399999999E-2</v>
      </c>
      <c r="H398" s="82">
        <v>19.675001099999999</v>
      </c>
      <c r="I398" s="82">
        <v>2.9376745199999998E-2</v>
      </c>
      <c r="K398" s="82">
        <v>19.675001099999999</v>
      </c>
      <c r="L398" s="82">
        <v>1.6532838300000002E-2</v>
      </c>
    </row>
    <row r="399" spans="2:12" x14ac:dyDescent="0.2">
      <c r="B399" s="82">
        <v>19.725000399999999</v>
      </c>
      <c r="C399" s="82">
        <v>3.5536587199999997E-2</v>
      </c>
      <c r="E399" s="82">
        <v>19.725000399999999</v>
      </c>
      <c r="F399" s="82">
        <v>4.1685104399999999E-2</v>
      </c>
      <c r="H399" s="82">
        <v>19.725000399999999</v>
      </c>
      <c r="I399" s="82">
        <v>2.3936629300000001E-2</v>
      </c>
      <c r="K399" s="82">
        <v>19.725000399999999</v>
      </c>
      <c r="L399" s="82">
        <v>2.3618340500000001E-2</v>
      </c>
    </row>
    <row r="400" spans="2:12" x14ac:dyDescent="0.2">
      <c r="B400" s="82">
        <v>19.775001499999998</v>
      </c>
      <c r="C400" s="82">
        <v>0.119639933</v>
      </c>
      <c r="E400" s="82">
        <v>19.775001499999998</v>
      </c>
      <c r="F400" s="82">
        <v>0.19416391799999999</v>
      </c>
      <c r="H400" s="82">
        <v>19.775001499999998</v>
      </c>
      <c r="I400" s="82">
        <v>0.171906948</v>
      </c>
      <c r="K400" s="82">
        <v>19.775001499999998</v>
      </c>
      <c r="L400" s="82">
        <v>8.2664191700000007E-3</v>
      </c>
    </row>
    <row r="401" spans="2:12" x14ac:dyDescent="0.2">
      <c r="B401" s="82">
        <v>19.825000800000002</v>
      </c>
      <c r="C401" s="82">
        <v>0.12793183299999999</v>
      </c>
      <c r="E401" s="82">
        <v>19.825000800000002</v>
      </c>
      <c r="F401" s="82">
        <v>0.19964873799999999</v>
      </c>
      <c r="H401" s="82">
        <v>19.825000800000002</v>
      </c>
      <c r="I401" s="82">
        <v>0.26656508400000001</v>
      </c>
      <c r="K401" s="82">
        <v>19.825000800000002</v>
      </c>
      <c r="L401" s="82">
        <v>2.0075552199999999E-2</v>
      </c>
    </row>
    <row r="402" spans="2:12" x14ac:dyDescent="0.2">
      <c r="B402" s="82">
        <v>19.875</v>
      </c>
      <c r="C402" s="82">
        <v>6.0412287699999997E-2</v>
      </c>
      <c r="E402" s="82">
        <v>19.875</v>
      </c>
      <c r="F402" s="82">
        <v>1.7551779699999999E-2</v>
      </c>
      <c r="H402" s="82">
        <v>19.875</v>
      </c>
      <c r="I402" s="82">
        <v>0.133826733</v>
      </c>
      <c r="K402" s="82">
        <v>19.875</v>
      </c>
      <c r="L402" s="82">
        <v>2.0075552199999999E-2</v>
      </c>
    </row>
    <row r="403" spans="2:12" x14ac:dyDescent="0.2">
      <c r="B403" s="82">
        <v>19.925001099999999</v>
      </c>
      <c r="C403" s="82">
        <v>8.4103345900000001E-2</v>
      </c>
      <c r="E403" s="82">
        <v>19.925001099999999</v>
      </c>
      <c r="F403" s="82">
        <v>2.1939277600000001E-2</v>
      </c>
      <c r="H403" s="82">
        <v>19.925001099999999</v>
      </c>
      <c r="I403" s="82">
        <v>4.1344761799999998E-2</v>
      </c>
      <c r="K403" s="82">
        <v>19.925001099999999</v>
      </c>
      <c r="L403" s="82">
        <v>1.41710043E-2</v>
      </c>
    </row>
    <row r="404" spans="2:12" x14ac:dyDescent="0.2">
      <c r="B404" s="82">
        <v>19.975000399999999</v>
      </c>
      <c r="C404" s="82">
        <v>6.7519545599999994E-2</v>
      </c>
      <c r="E404" s="82">
        <v>19.975000399999999</v>
      </c>
      <c r="F404" s="82">
        <v>2.1939277600000001E-2</v>
      </c>
      <c r="H404" s="82">
        <v>19.975000399999999</v>
      </c>
      <c r="I404" s="82">
        <v>2.72005796E-2</v>
      </c>
      <c r="K404" s="82">
        <v>19.975000399999999</v>
      </c>
      <c r="L404" s="82">
        <v>3.7789344799999999E-2</v>
      </c>
    </row>
    <row r="405" spans="2:12" x14ac:dyDescent="0.2">
      <c r="B405" s="82">
        <v>20.025001499999998</v>
      </c>
      <c r="C405" s="82">
        <v>3.0798315999999999E-2</v>
      </c>
      <c r="E405" s="82">
        <v>20.025001499999998</v>
      </c>
      <c r="F405" s="82">
        <v>0.19416451500000001</v>
      </c>
      <c r="H405" s="82">
        <v>20.025001499999998</v>
      </c>
      <c r="I405" s="82">
        <v>3.9168596299999997E-2</v>
      </c>
      <c r="K405" s="82">
        <v>20.025001499999998</v>
      </c>
      <c r="L405" s="82">
        <v>3.7789344799999999E-2</v>
      </c>
    </row>
    <row r="406" spans="2:12" x14ac:dyDescent="0.2">
      <c r="B406" s="82">
        <v>20.075000800000002</v>
      </c>
      <c r="C406" s="82">
        <v>3.5536587199999997E-2</v>
      </c>
      <c r="E406" s="82">
        <v>20.075000800000002</v>
      </c>
      <c r="F406" s="82">
        <v>0.19745528700000001</v>
      </c>
      <c r="H406" s="82">
        <v>20.075000800000002</v>
      </c>
      <c r="I406" s="82">
        <v>3.6992430700000002E-2</v>
      </c>
      <c r="K406" s="82">
        <v>20.075000800000002</v>
      </c>
      <c r="L406" s="82">
        <v>1.41710043E-2</v>
      </c>
    </row>
    <row r="407" spans="2:12" x14ac:dyDescent="0.2">
      <c r="B407" s="82">
        <v>20.125</v>
      </c>
      <c r="C407" s="82">
        <v>2.7244687100000001E-2</v>
      </c>
      <c r="E407" s="82">
        <v>20.125</v>
      </c>
      <c r="F407" s="82">
        <v>2.3036003100000001E-2</v>
      </c>
      <c r="H407" s="82">
        <v>20.125</v>
      </c>
      <c r="I407" s="82">
        <v>2.3936629300000001E-2</v>
      </c>
      <c r="K407" s="82">
        <v>20.125</v>
      </c>
      <c r="L407" s="82">
        <v>1.18091702E-3</v>
      </c>
    </row>
    <row r="408" spans="2:12" x14ac:dyDescent="0.2">
      <c r="B408" s="82">
        <v>20.175001099999999</v>
      </c>
      <c r="C408" s="82">
        <v>0.20966589499999999</v>
      </c>
      <c r="E408" s="82">
        <v>20.175001099999999</v>
      </c>
      <c r="F408" s="82">
        <v>3.1812190999999997E-2</v>
      </c>
      <c r="H408" s="82">
        <v>20.175001099999999</v>
      </c>
      <c r="I408" s="82">
        <v>2.9376745199999998E-2</v>
      </c>
      <c r="K408" s="82">
        <v>20.175001099999999</v>
      </c>
      <c r="L408" s="82">
        <v>0</v>
      </c>
    </row>
    <row r="409" spans="2:12" x14ac:dyDescent="0.2">
      <c r="B409" s="82">
        <v>20.225000399999999</v>
      </c>
      <c r="C409" s="82">
        <v>0.207296908</v>
      </c>
      <c r="E409" s="82">
        <v>20.225000399999999</v>
      </c>
      <c r="F409" s="82">
        <v>3.2909512500000002E-2</v>
      </c>
      <c r="H409" s="82">
        <v>20.225000399999999</v>
      </c>
      <c r="I409" s="82">
        <v>3.48162651E-2</v>
      </c>
      <c r="K409" s="82">
        <v>20.225000399999999</v>
      </c>
      <c r="L409" s="82">
        <v>0</v>
      </c>
    </row>
    <row r="410" spans="2:12" x14ac:dyDescent="0.2">
      <c r="B410" s="82">
        <v>20.275001499999998</v>
      </c>
      <c r="C410" s="82">
        <v>3.7905871899999999E-2</v>
      </c>
      <c r="E410" s="82">
        <v>20.275001499999998</v>
      </c>
      <c r="F410" s="82">
        <v>1.4260411299999999E-2</v>
      </c>
      <c r="H410" s="82">
        <v>20.275001499999998</v>
      </c>
      <c r="I410" s="82">
        <v>4.0256977100000001E-2</v>
      </c>
      <c r="K410" s="82">
        <v>20.275001499999998</v>
      </c>
      <c r="L410" s="82">
        <v>1.1808797700000001E-3</v>
      </c>
    </row>
    <row r="411" spans="2:12" x14ac:dyDescent="0.2">
      <c r="B411" s="82">
        <v>20.325000800000002</v>
      </c>
      <c r="C411" s="82">
        <v>5.56740165E-2</v>
      </c>
      <c r="E411" s="82">
        <v>20.325000800000002</v>
      </c>
      <c r="F411" s="82">
        <v>1.5357732799999999E-2</v>
      </c>
      <c r="H411" s="82">
        <v>20.325000800000002</v>
      </c>
      <c r="I411" s="82">
        <v>5.5489540099999998E-2</v>
      </c>
      <c r="K411" s="82">
        <v>20.325000800000002</v>
      </c>
      <c r="L411" s="82">
        <v>2.5980137300000001E-2</v>
      </c>
    </row>
    <row r="412" spans="2:12" x14ac:dyDescent="0.2">
      <c r="B412" s="82">
        <v>20.375</v>
      </c>
      <c r="C412" s="82">
        <v>5.4489374200000003E-2</v>
      </c>
      <c r="E412" s="82">
        <v>20.375</v>
      </c>
      <c r="F412" s="82">
        <v>2.3036599200000001E-2</v>
      </c>
      <c r="H412" s="82">
        <v>20.375</v>
      </c>
      <c r="I412" s="82">
        <v>5.0048828099999998E-2</v>
      </c>
      <c r="K412" s="82">
        <v>20.375</v>
      </c>
      <c r="L412" s="82">
        <v>2.95229256E-2</v>
      </c>
    </row>
    <row r="413" spans="2:12" x14ac:dyDescent="0.2">
      <c r="B413" s="82">
        <v>20.425001099999999</v>
      </c>
      <c r="C413" s="82">
        <v>4.0274858500000003E-2</v>
      </c>
      <c r="E413" s="82">
        <v>20.425001099999999</v>
      </c>
      <c r="F413" s="82">
        <v>1.9745230700000001E-2</v>
      </c>
      <c r="H413" s="82">
        <v>20.425001099999999</v>
      </c>
      <c r="I413" s="82">
        <v>2.72005796E-2</v>
      </c>
      <c r="K413" s="82">
        <v>20.425001099999999</v>
      </c>
      <c r="L413" s="82">
        <v>4.7236680999999999E-3</v>
      </c>
    </row>
    <row r="414" spans="2:12" x14ac:dyDescent="0.2">
      <c r="B414" s="82">
        <v>20.475000399999999</v>
      </c>
      <c r="C414" s="82">
        <v>1.7768144600000001E-2</v>
      </c>
      <c r="E414" s="82">
        <v>20.475000399999999</v>
      </c>
      <c r="F414" s="82">
        <v>1.75511837E-2</v>
      </c>
      <c r="H414" s="82">
        <v>20.475000399999999</v>
      </c>
      <c r="I414" s="82">
        <v>1.6320347799999999E-2</v>
      </c>
      <c r="K414" s="82">
        <v>20.475000399999999</v>
      </c>
      <c r="L414" s="82">
        <v>4.7236680999999999E-3</v>
      </c>
    </row>
    <row r="415" spans="2:12" x14ac:dyDescent="0.2">
      <c r="B415" s="82">
        <v>20.525001499999998</v>
      </c>
      <c r="C415" s="82">
        <v>0.14688461999999999</v>
      </c>
      <c r="E415" s="82">
        <v>20.525001499999998</v>
      </c>
      <c r="F415" s="82">
        <v>3.7297010399999997E-2</v>
      </c>
      <c r="H415" s="82">
        <v>20.525001499999998</v>
      </c>
      <c r="I415" s="82">
        <v>1.8495917300000001E-2</v>
      </c>
      <c r="K415" s="82">
        <v>20.525001499999998</v>
      </c>
      <c r="L415" s="82">
        <v>4.7236680999999999E-3</v>
      </c>
    </row>
    <row r="416" spans="2:12" x14ac:dyDescent="0.2">
      <c r="B416" s="82">
        <v>20.575000800000002</v>
      </c>
      <c r="C416" s="82">
        <v>0.16820669199999999</v>
      </c>
      <c r="E416" s="82">
        <v>20.575000800000002</v>
      </c>
      <c r="F416" s="82">
        <v>4.4975876800000002E-2</v>
      </c>
      <c r="H416" s="82">
        <v>20.575000800000002</v>
      </c>
      <c r="I416" s="82">
        <v>3.3728480300000002E-2</v>
      </c>
      <c r="K416" s="82">
        <v>20.575000800000002</v>
      </c>
      <c r="L416" s="82">
        <v>0</v>
      </c>
    </row>
    <row r="417" spans="2:12" x14ac:dyDescent="0.2">
      <c r="B417" s="82">
        <v>20.625</v>
      </c>
      <c r="C417" s="82">
        <v>3.7905573800000002E-2</v>
      </c>
      <c r="E417" s="82">
        <v>20.625</v>
      </c>
      <c r="F417" s="82">
        <v>2.63273716E-2</v>
      </c>
      <c r="H417" s="82">
        <v>20.625</v>
      </c>
      <c r="I417" s="82">
        <v>3.6993026700000001E-2</v>
      </c>
      <c r="K417" s="82">
        <v>20.625</v>
      </c>
      <c r="L417" s="82">
        <v>0</v>
      </c>
    </row>
    <row r="418" spans="2:12" x14ac:dyDescent="0.2">
      <c r="B418" s="82">
        <v>20.675001099999999</v>
      </c>
      <c r="C418" s="82">
        <v>0.131485462</v>
      </c>
      <c r="E418" s="82">
        <v>20.675001099999999</v>
      </c>
      <c r="F418" s="82">
        <v>2.08425522E-2</v>
      </c>
      <c r="H418" s="82">
        <v>20.675001099999999</v>
      </c>
      <c r="I418" s="82">
        <v>2.50244141E-2</v>
      </c>
      <c r="K418" s="82">
        <v>20.675001099999999</v>
      </c>
      <c r="L418" s="82">
        <v>0</v>
      </c>
    </row>
    <row r="419" spans="2:12" x14ac:dyDescent="0.2">
      <c r="B419" s="82">
        <v>20.725000399999999</v>
      </c>
      <c r="C419" s="82">
        <v>0.13740807799999999</v>
      </c>
      <c r="E419" s="82">
        <v>20.725000399999999</v>
      </c>
      <c r="F419" s="82">
        <v>1.8648505199999998E-2</v>
      </c>
      <c r="H419" s="82">
        <v>20.725000399999999</v>
      </c>
      <c r="I419" s="82">
        <v>1.7408132600000001E-2</v>
      </c>
      <c r="K419" s="82">
        <v>20.725000399999999</v>
      </c>
      <c r="L419" s="82">
        <v>2.3618340500000001E-2</v>
      </c>
    </row>
    <row r="420" spans="2:12" x14ac:dyDescent="0.2">
      <c r="B420" s="82">
        <v>20.775001499999998</v>
      </c>
      <c r="C420" s="82">
        <v>1.8952786900000001E-2</v>
      </c>
      <c r="E420" s="82">
        <v>20.775001499999998</v>
      </c>
      <c r="F420" s="82">
        <v>1.8648505199999998E-2</v>
      </c>
      <c r="H420" s="82">
        <v>20.775001499999998</v>
      </c>
      <c r="I420" s="82">
        <v>2.17604637E-2</v>
      </c>
      <c r="K420" s="82">
        <v>20.775001499999998</v>
      </c>
      <c r="L420" s="82">
        <v>0.41686347099999999</v>
      </c>
    </row>
    <row r="421" spans="2:12" x14ac:dyDescent="0.2">
      <c r="B421" s="82">
        <v>20.825000800000002</v>
      </c>
      <c r="C421" s="82">
        <v>2.9613971699999998E-2</v>
      </c>
      <c r="E421" s="82">
        <v>20.825000800000002</v>
      </c>
      <c r="F421" s="82">
        <v>2.08425522E-2</v>
      </c>
      <c r="H421" s="82">
        <v>20.825000800000002</v>
      </c>
      <c r="I421" s="82">
        <v>3.8080811499999999E-2</v>
      </c>
      <c r="K421" s="82">
        <v>20.825000800000002</v>
      </c>
      <c r="L421" s="82">
        <v>0.39324513100000003</v>
      </c>
    </row>
    <row r="422" spans="2:12" x14ac:dyDescent="0.2">
      <c r="B422" s="82">
        <v>20.875</v>
      </c>
      <c r="C422" s="82">
        <v>3.5536587199999997E-2</v>
      </c>
      <c r="E422" s="82">
        <v>20.875</v>
      </c>
      <c r="F422" s="82">
        <v>3.9491057400000001E-2</v>
      </c>
      <c r="H422" s="82">
        <v>20.875</v>
      </c>
      <c r="I422" s="82">
        <v>3.48168612E-2</v>
      </c>
      <c r="K422" s="82">
        <v>20.875</v>
      </c>
      <c r="L422" s="82">
        <v>0</v>
      </c>
    </row>
    <row r="423" spans="2:12" x14ac:dyDescent="0.2">
      <c r="B423" s="82">
        <v>20.925001099999999</v>
      </c>
      <c r="C423" s="82">
        <v>1.65838003E-2</v>
      </c>
      <c r="E423" s="82">
        <v>20.925001099999999</v>
      </c>
      <c r="F423" s="82">
        <v>3.8394033899999999E-2</v>
      </c>
      <c r="H423" s="82">
        <v>20.925001099999999</v>
      </c>
      <c r="I423" s="82">
        <v>0.158851147</v>
      </c>
      <c r="K423" s="82">
        <v>20.925001099999999</v>
      </c>
      <c r="L423" s="82">
        <v>0</v>
      </c>
    </row>
    <row r="424" spans="2:12" x14ac:dyDescent="0.2">
      <c r="B424" s="82">
        <v>20.975000399999999</v>
      </c>
      <c r="C424" s="82">
        <v>2.6060342800000001E-2</v>
      </c>
      <c r="E424" s="82">
        <v>20.975000399999999</v>
      </c>
      <c r="F424" s="82">
        <v>1.5357732799999999E-2</v>
      </c>
      <c r="H424" s="82">
        <v>20.975000399999999</v>
      </c>
      <c r="I424" s="82">
        <v>0.157762766</v>
      </c>
      <c r="K424" s="82">
        <v>20.975000399999999</v>
      </c>
      <c r="L424" s="82">
        <v>0</v>
      </c>
    </row>
    <row r="425" spans="2:12" x14ac:dyDescent="0.2">
      <c r="B425" s="82">
        <v>21.025001499999998</v>
      </c>
      <c r="C425" s="82">
        <v>3.3167302599999997E-2</v>
      </c>
      <c r="E425" s="82">
        <v>21.025001499999998</v>
      </c>
      <c r="F425" s="82">
        <v>9.8726153399999999E-3</v>
      </c>
      <c r="H425" s="82">
        <v>21.025001499999998</v>
      </c>
      <c r="I425" s="82">
        <v>1.9584298100000001E-2</v>
      </c>
      <c r="K425" s="82">
        <v>21.025001499999998</v>
      </c>
      <c r="L425" s="82">
        <v>0</v>
      </c>
    </row>
    <row r="426" spans="2:12" x14ac:dyDescent="0.2">
      <c r="B426" s="82">
        <v>21.075000800000002</v>
      </c>
      <c r="C426" s="82">
        <v>3.0798315999999999E-2</v>
      </c>
      <c r="E426" s="82">
        <v>21.075000800000002</v>
      </c>
      <c r="F426" s="82">
        <v>1.53574347E-2</v>
      </c>
      <c r="H426" s="82">
        <v>21.075000800000002</v>
      </c>
      <c r="I426" s="82">
        <v>2.28488445E-2</v>
      </c>
      <c r="K426" s="82">
        <v>21.075000800000002</v>
      </c>
      <c r="L426" s="82">
        <v>0</v>
      </c>
    </row>
    <row r="427" spans="2:12" x14ac:dyDescent="0.2">
      <c r="B427" s="82">
        <v>21.125</v>
      </c>
      <c r="C427" s="82">
        <v>2.0137429200000001E-2</v>
      </c>
      <c r="E427" s="82">
        <v>21.125</v>
      </c>
      <c r="F427" s="82">
        <v>4.0588080899999997E-2</v>
      </c>
      <c r="H427" s="82">
        <v>21.125</v>
      </c>
      <c r="I427" s="82">
        <v>3.5904645899999997E-2</v>
      </c>
      <c r="K427" s="82">
        <v>21.125</v>
      </c>
      <c r="L427" s="82">
        <v>0</v>
      </c>
    </row>
    <row r="428" spans="2:12" x14ac:dyDescent="0.2">
      <c r="B428" s="82">
        <v>21.175001099999999</v>
      </c>
      <c r="C428" s="82">
        <v>4.7382712400000004E-3</v>
      </c>
      <c r="E428" s="82">
        <v>21.175001099999999</v>
      </c>
      <c r="F428" s="82">
        <v>4.0588080899999997E-2</v>
      </c>
      <c r="H428" s="82">
        <v>21.175001099999999</v>
      </c>
      <c r="I428" s="82">
        <v>3.48162651E-2</v>
      </c>
      <c r="K428" s="82">
        <v>21.175001099999999</v>
      </c>
      <c r="L428" s="82">
        <v>0</v>
      </c>
    </row>
    <row r="429" spans="2:12" x14ac:dyDescent="0.2">
      <c r="B429" s="82">
        <v>21.225000399999999</v>
      </c>
      <c r="C429" s="82">
        <v>3.5536289199999999E-3</v>
      </c>
      <c r="E429" s="82">
        <v>21.225000399999999</v>
      </c>
      <c r="F429" s="82">
        <v>1.75514817E-2</v>
      </c>
      <c r="H429" s="82">
        <v>21.225000399999999</v>
      </c>
      <c r="I429" s="82">
        <v>2.50244141E-2</v>
      </c>
      <c r="K429" s="82">
        <v>21.225000399999999</v>
      </c>
      <c r="L429" s="82">
        <v>0</v>
      </c>
    </row>
    <row r="430" spans="2:12" x14ac:dyDescent="0.2">
      <c r="B430" s="82">
        <v>21.275001499999998</v>
      </c>
      <c r="C430" s="82">
        <v>2.8429329400000002E-2</v>
      </c>
      <c r="E430" s="82">
        <v>21.275001499999998</v>
      </c>
      <c r="F430" s="82">
        <v>7.6788663899999996E-3</v>
      </c>
      <c r="H430" s="82">
        <v>21.275001499999998</v>
      </c>
      <c r="I430" s="82">
        <v>3.3729076400000002E-2</v>
      </c>
      <c r="K430" s="82">
        <v>21.275001499999998</v>
      </c>
      <c r="L430" s="82">
        <v>0</v>
      </c>
    </row>
    <row r="431" spans="2:12" x14ac:dyDescent="0.2">
      <c r="B431" s="82">
        <v>21.325000800000002</v>
      </c>
      <c r="C431" s="82">
        <v>7.2257816799999999E-2</v>
      </c>
      <c r="E431" s="82">
        <v>21.325000800000002</v>
      </c>
      <c r="F431" s="82">
        <v>6.5818428999999999E-3</v>
      </c>
      <c r="H431" s="82">
        <v>21.325000800000002</v>
      </c>
      <c r="I431" s="82">
        <v>4.0256977100000001E-2</v>
      </c>
      <c r="K431" s="82">
        <v>21.325000800000002</v>
      </c>
      <c r="L431" s="82">
        <v>0</v>
      </c>
    </row>
    <row r="432" spans="2:12" x14ac:dyDescent="0.2">
      <c r="B432" s="82">
        <v>21.375</v>
      </c>
      <c r="C432" s="82">
        <v>7.9365074600000002E-2</v>
      </c>
      <c r="E432" s="82">
        <v>21.375</v>
      </c>
      <c r="F432" s="82">
        <v>1.42607093E-2</v>
      </c>
      <c r="H432" s="82">
        <v>21.375</v>
      </c>
      <c r="I432" s="82">
        <v>2.50244141E-2</v>
      </c>
      <c r="K432" s="82">
        <v>21.375</v>
      </c>
      <c r="L432" s="82">
        <v>0</v>
      </c>
    </row>
    <row r="433" spans="2:12" x14ac:dyDescent="0.2">
      <c r="B433" s="82">
        <v>21.425001099999999</v>
      </c>
      <c r="C433" s="82">
        <v>0.23572623700000001</v>
      </c>
      <c r="E433" s="82">
        <v>21.425001099999999</v>
      </c>
      <c r="F433" s="82">
        <v>1.8648505199999998E-2</v>
      </c>
      <c r="H433" s="82">
        <v>21.425001099999999</v>
      </c>
      <c r="I433" s="82">
        <v>2.0672082899999999E-2</v>
      </c>
      <c r="K433" s="82">
        <v>21.425001099999999</v>
      </c>
      <c r="L433" s="82">
        <v>0</v>
      </c>
    </row>
    <row r="434" spans="2:12" x14ac:dyDescent="0.2">
      <c r="B434" s="82">
        <v>21.475000399999999</v>
      </c>
      <c r="C434" s="82">
        <v>0.220326781</v>
      </c>
      <c r="E434" s="82">
        <v>21.475000399999999</v>
      </c>
      <c r="F434" s="82">
        <v>1.6454458200000001E-2</v>
      </c>
      <c r="H434" s="82">
        <v>21.475000399999999</v>
      </c>
      <c r="I434" s="82">
        <v>4.4608712199999997E-2</v>
      </c>
      <c r="K434" s="82">
        <v>21.475000399999999</v>
      </c>
      <c r="L434" s="82">
        <v>0</v>
      </c>
    </row>
    <row r="435" spans="2:12" x14ac:dyDescent="0.2">
      <c r="B435" s="82">
        <v>21.525001499999998</v>
      </c>
      <c r="C435" s="82">
        <v>3.1982958300000003E-2</v>
      </c>
      <c r="E435" s="82">
        <v>21.525001499999998</v>
      </c>
      <c r="F435" s="82">
        <v>9.1048777100000006E-2</v>
      </c>
      <c r="H435" s="82">
        <v>21.525001499999998</v>
      </c>
      <c r="I435" s="82">
        <v>5.0049424199999998E-2</v>
      </c>
      <c r="K435" s="82">
        <v>21.525001499999998</v>
      </c>
      <c r="L435" s="82">
        <v>0</v>
      </c>
    </row>
    <row r="436" spans="2:12" x14ac:dyDescent="0.2">
      <c r="B436" s="82">
        <v>21.575000800000002</v>
      </c>
      <c r="C436" s="82">
        <v>2.48757005E-2</v>
      </c>
      <c r="E436" s="82">
        <v>21.575000800000002</v>
      </c>
      <c r="F436" s="82">
        <v>0.108600259</v>
      </c>
      <c r="H436" s="82">
        <v>21.575000800000002</v>
      </c>
      <c r="I436" s="82">
        <v>2.72005796E-2</v>
      </c>
      <c r="K436" s="82">
        <v>21.575000800000002</v>
      </c>
      <c r="L436" s="82">
        <v>0</v>
      </c>
    </row>
    <row r="437" spans="2:12" x14ac:dyDescent="0.2">
      <c r="B437" s="82">
        <v>21.625</v>
      </c>
      <c r="C437" s="82">
        <v>3.1982958300000003E-2</v>
      </c>
      <c r="E437" s="82">
        <v>21.625</v>
      </c>
      <c r="F437" s="82">
        <v>4.93636727E-2</v>
      </c>
      <c r="H437" s="82">
        <v>21.625</v>
      </c>
      <c r="I437" s="82">
        <v>1.6319751699999999E-2</v>
      </c>
      <c r="K437" s="82">
        <v>21.625</v>
      </c>
      <c r="L437" s="82">
        <v>0</v>
      </c>
    </row>
    <row r="438" spans="2:12" x14ac:dyDescent="0.2">
      <c r="B438" s="82">
        <v>21.675001099999999</v>
      </c>
      <c r="C438" s="82">
        <v>3.90902162E-2</v>
      </c>
      <c r="E438" s="82">
        <v>21.675001099999999</v>
      </c>
      <c r="F438" s="82">
        <v>4.1685104399999999E-2</v>
      </c>
      <c r="H438" s="82">
        <v>21.675001099999999</v>
      </c>
      <c r="I438" s="82">
        <v>2.3936629300000001E-2</v>
      </c>
      <c r="K438" s="82">
        <v>21.675001099999999</v>
      </c>
      <c r="L438" s="82">
        <v>0</v>
      </c>
    </row>
    <row r="439" spans="2:12" x14ac:dyDescent="0.2">
      <c r="B439" s="82">
        <v>21.725000399999999</v>
      </c>
      <c r="C439" s="82">
        <v>3.0798315999999999E-2</v>
      </c>
      <c r="E439" s="82">
        <v>21.725000399999999</v>
      </c>
      <c r="F439" s="82">
        <v>3.0715465500000001E-2</v>
      </c>
      <c r="H439" s="82">
        <v>21.725000399999999</v>
      </c>
      <c r="I439" s="82">
        <v>4.4609308200000003E-2</v>
      </c>
      <c r="K439" s="82">
        <v>21.725000399999999</v>
      </c>
      <c r="L439" s="82">
        <v>0</v>
      </c>
    </row>
    <row r="440" spans="2:12" x14ac:dyDescent="0.2">
      <c r="B440" s="82">
        <v>21.775001499999998</v>
      </c>
      <c r="C440" s="82">
        <v>2.8429329400000002E-2</v>
      </c>
      <c r="E440" s="82">
        <v>21.775001499999998</v>
      </c>
      <c r="F440" s="82">
        <v>5.7042539099999998E-2</v>
      </c>
      <c r="H440" s="82">
        <v>21.775001499999998</v>
      </c>
      <c r="I440" s="82">
        <v>4.8960447300000001E-2</v>
      </c>
      <c r="K440" s="82">
        <v>21.775001499999998</v>
      </c>
      <c r="L440" s="82">
        <v>0</v>
      </c>
    </row>
    <row r="441" spans="2:12" x14ac:dyDescent="0.2">
      <c r="B441" s="82">
        <v>21.825000800000002</v>
      </c>
      <c r="C441" s="82">
        <v>3.0798315999999999E-2</v>
      </c>
      <c r="E441" s="82">
        <v>21.825000800000002</v>
      </c>
      <c r="F441" s="82">
        <v>6.91092014E-2</v>
      </c>
      <c r="H441" s="82">
        <v>21.825000800000002</v>
      </c>
      <c r="I441" s="82">
        <v>2.50244141E-2</v>
      </c>
      <c r="K441" s="82">
        <v>21.825000800000002</v>
      </c>
      <c r="L441" s="82">
        <v>0</v>
      </c>
    </row>
    <row r="442" spans="2:12" x14ac:dyDescent="0.2">
      <c r="B442" s="82">
        <v>21.875</v>
      </c>
      <c r="C442" s="82">
        <v>2.36910582E-2</v>
      </c>
      <c r="E442" s="82">
        <v>21.875</v>
      </c>
      <c r="F442" s="82">
        <v>3.7297010399999997E-2</v>
      </c>
      <c r="H442" s="82">
        <v>21.875</v>
      </c>
      <c r="I442" s="82">
        <v>2.17604637E-2</v>
      </c>
      <c r="K442" s="82">
        <v>21.875</v>
      </c>
      <c r="L442" s="82">
        <v>0</v>
      </c>
    </row>
    <row r="443" spans="2:12" x14ac:dyDescent="0.2">
      <c r="B443" s="82">
        <v>21.925001099999999</v>
      </c>
      <c r="C443" s="82">
        <v>1.5399158E-2</v>
      </c>
      <c r="E443" s="82">
        <v>21.925001099999999</v>
      </c>
      <c r="F443" s="82">
        <v>2.30363011E-2</v>
      </c>
      <c r="H443" s="82">
        <v>21.925001099999999</v>
      </c>
      <c r="I443" s="82">
        <v>2.8288364399999998E-2</v>
      </c>
      <c r="K443" s="82">
        <v>21.925001099999999</v>
      </c>
      <c r="L443" s="82">
        <v>0</v>
      </c>
    </row>
    <row r="444" spans="2:12" x14ac:dyDescent="0.2">
      <c r="B444" s="82">
        <v>21.975000399999999</v>
      </c>
      <c r="C444" s="82">
        <v>2.0137429200000001E-2</v>
      </c>
      <c r="E444" s="82">
        <v>21.975000399999999</v>
      </c>
      <c r="F444" s="82">
        <v>3.9491057400000001E-2</v>
      </c>
      <c r="H444" s="82">
        <v>21.975000399999999</v>
      </c>
      <c r="I444" s="82">
        <v>9.9010169499999995E-2</v>
      </c>
      <c r="K444" s="82">
        <v>21.975000399999999</v>
      </c>
      <c r="L444" s="82">
        <v>0</v>
      </c>
    </row>
    <row r="445" spans="2:12" x14ac:dyDescent="0.2">
      <c r="B445" s="82">
        <v>22.025001499999998</v>
      </c>
      <c r="C445" s="82">
        <v>2.1322071599999999E-2</v>
      </c>
      <c r="E445" s="82">
        <v>22.025001499999998</v>
      </c>
      <c r="F445" s="82">
        <v>3.9491057400000001E-2</v>
      </c>
      <c r="H445" s="82">
        <v>22.025001499999998</v>
      </c>
      <c r="I445" s="82">
        <v>0.115330219</v>
      </c>
      <c r="K445" s="82">
        <v>22.025001499999998</v>
      </c>
      <c r="L445" s="82">
        <v>0</v>
      </c>
    </row>
    <row r="446" spans="2:12" x14ac:dyDescent="0.2">
      <c r="B446" s="82">
        <v>22.075000800000002</v>
      </c>
      <c r="C446" s="82">
        <v>2.9613673699999999E-2</v>
      </c>
      <c r="E446" s="82">
        <v>22.075000800000002</v>
      </c>
      <c r="F446" s="82">
        <v>5.0460696200000002E-2</v>
      </c>
      <c r="H446" s="82">
        <v>22.075000800000002</v>
      </c>
      <c r="I446" s="82">
        <v>4.3520927399999999E-2</v>
      </c>
      <c r="K446" s="82">
        <v>22.075000800000002</v>
      </c>
      <c r="L446" s="82">
        <v>0</v>
      </c>
    </row>
    <row r="447" spans="2:12" x14ac:dyDescent="0.2">
      <c r="B447" s="82">
        <v>22.125</v>
      </c>
      <c r="C447" s="82">
        <v>3.43519449E-2</v>
      </c>
      <c r="E447" s="82">
        <v>22.125</v>
      </c>
      <c r="F447" s="82">
        <v>4.3878853299999999E-2</v>
      </c>
      <c r="H447" s="82">
        <v>22.125</v>
      </c>
      <c r="I447" s="82">
        <v>1.8496513400000001E-2</v>
      </c>
      <c r="K447" s="82">
        <v>22.125</v>
      </c>
      <c r="L447" s="82">
        <v>0</v>
      </c>
    </row>
    <row r="448" spans="2:12" x14ac:dyDescent="0.2">
      <c r="B448" s="82">
        <v>22.175001099999999</v>
      </c>
      <c r="C448" s="82">
        <v>1.5399456000000001E-2</v>
      </c>
      <c r="E448" s="82">
        <v>22.175001099999999</v>
      </c>
      <c r="F448" s="82">
        <v>5.9236586100000002E-2</v>
      </c>
      <c r="H448" s="82">
        <v>22.175001099999999</v>
      </c>
      <c r="I448" s="82">
        <v>9.9009871499999999E-2</v>
      </c>
      <c r="K448" s="82">
        <v>22.175001099999999</v>
      </c>
      <c r="L448" s="82">
        <v>0</v>
      </c>
    </row>
    <row r="449" spans="2:12" x14ac:dyDescent="0.2">
      <c r="B449" s="82">
        <v>22.225000399999999</v>
      </c>
      <c r="C449" s="82">
        <v>1.0661184799999999E-2</v>
      </c>
      <c r="E449" s="82">
        <v>22.225000399999999</v>
      </c>
      <c r="F449" s="82">
        <v>7.1303248400000005E-2</v>
      </c>
      <c r="H449" s="82">
        <v>22.225000399999999</v>
      </c>
      <c r="I449" s="82">
        <v>0.27853339900000001</v>
      </c>
      <c r="K449" s="82">
        <v>22.225000399999999</v>
      </c>
      <c r="L449" s="82">
        <v>0</v>
      </c>
    </row>
    <row r="450" spans="2:12" x14ac:dyDescent="0.2">
      <c r="B450" s="82">
        <v>22.275001499999998</v>
      </c>
      <c r="C450" s="82">
        <v>1.4214515699999999E-2</v>
      </c>
      <c r="E450" s="82">
        <v>22.275001499999998</v>
      </c>
      <c r="F450" s="82">
        <v>4.1684806300000002E-2</v>
      </c>
      <c r="H450" s="82">
        <v>22.275001499999998</v>
      </c>
      <c r="I450" s="82">
        <v>0.19366770999999999</v>
      </c>
      <c r="K450" s="82">
        <v>22.275001499999998</v>
      </c>
      <c r="L450" s="82">
        <v>0</v>
      </c>
    </row>
    <row r="451" spans="2:12" x14ac:dyDescent="0.2">
      <c r="B451" s="82">
        <v>22.325000800000002</v>
      </c>
      <c r="C451" s="82">
        <v>1.06608868E-2</v>
      </c>
      <c r="E451" s="82">
        <v>22.325000800000002</v>
      </c>
      <c r="F451" s="82">
        <v>3.7297010399999997E-2</v>
      </c>
      <c r="H451" s="82">
        <v>22.325000800000002</v>
      </c>
      <c r="I451" s="82">
        <v>1.4144182199999999E-2</v>
      </c>
      <c r="K451" s="82">
        <v>22.325000800000002</v>
      </c>
      <c r="L451" s="82">
        <v>0</v>
      </c>
    </row>
    <row r="452" spans="2:12" x14ac:dyDescent="0.2">
      <c r="B452" s="82">
        <v>22.375</v>
      </c>
      <c r="C452" s="82">
        <v>2.0137429200000001E-2</v>
      </c>
      <c r="E452" s="82">
        <v>22.375</v>
      </c>
      <c r="F452" s="82">
        <v>2.1939575699999998E-2</v>
      </c>
      <c r="H452" s="82">
        <v>22.375</v>
      </c>
      <c r="I452" s="82">
        <v>2.9376447199999999E-2</v>
      </c>
      <c r="K452" s="82">
        <v>22.375</v>
      </c>
      <c r="L452" s="82">
        <v>0</v>
      </c>
    </row>
    <row r="453" spans="2:12" x14ac:dyDescent="0.2">
      <c r="B453" s="82">
        <v>22.425001099999999</v>
      </c>
      <c r="C453" s="82">
        <v>3.0798315999999999E-2</v>
      </c>
      <c r="E453" s="82">
        <v>22.425001099999999</v>
      </c>
      <c r="F453" s="82">
        <v>2.3036599200000001E-2</v>
      </c>
      <c r="H453" s="82">
        <v>22.425001099999999</v>
      </c>
      <c r="I453" s="82">
        <v>3.6992728699999998E-2</v>
      </c>
      <c r="K453" s="82">
        <v>22.425001099999999</v>
      </c>
      <c r="L453" s="82">
        <v>0</v>
      </c>
    </row>
    <row r="454" spans="2:12" x14ac:dyDescent="0.2">
      <c r="B454" s="82">
        <v>22.475000399999999</v>
      </c>
      <c r="C454" s="82">
        <v>2.6060044800000001E-2</v>
      </c>
      <c r="E454" s="82">
        <v>22.475000399999999</v>
      </c>
      <c r="F454" s="82">
        <v>2.6327073600000001E-2</v>
      </c>
      <c r="H454" s="82">
        <v>22.475000399999999</v>
      </c>
      <c r="I454" s="82">
        <v>2.9376447199999999E-2</v>
      </c>
      <c r="K454" s="82">
        <v>22.475000399999999</v>
      </c>
      <c r="L454" s="82">
        <v>0</v>
      </c>
    </row>
    <row r="455" spans="2:12" x14ac:dyDescent="0.2">
      <c r="B455" s="82">
        <v>22.525001499999998</v>
      </c>
      <c r="C455" s="82">
        <v>1.77684426E-2</v>
      </c>
      <c r="E455" s="82">
        <v>22.525001499999998</v>
      </c>
      <c r="F455" s="82">
        <v>2.1939277600000001E-2</v>
      </c>
      <c r="H455" s="82">
        <v>22.525001499999998</v>
      </c>
      <c r="I455" s="82">
        <v>3.5904645899999997E-2</v>
      </c>
      <c r="K455" s="82">
        <v>22.525001499999998</v>
      </c>
      <c r="L455" s="82">
        <v>0</v>
      </c>
    </row>
    <row r="456" spans="2:12" x14ac:dyDescent="0.2">
      <c r="B456" s="82">
        <v>22.575000800000002</v>
      </c>
      <c r="C456" s="82">
        <v>1.89530849E-2</v>
      </c>
      <c r="E456" s="82">
        <v>22.575000800000002</v>
      </c>
      <c r="F456" s="82">
        <v>3.72973084E-2</v>
      </c>
      <c r="H456" s="82">
        <v>22.575000800000002</v>
      </c>
      <c r="I456" s="82">
        <v>2.9376745199999998E-2</v>
      </c>
      <c r="K456" s="82">
        <v>22.575000800000002</v>
      </c>
      <c r="L456" s="82">
        <v>0</v>
      </c>
    </row>
    <row r="457" spans="2:12" x14ac:dyDescent="0.2">
      <c r="B457" s="82">
        <v>22.625</v>
      </c>
      <c r="C457" s="82">
        <v>1.8952786900000001E-2</v>
      </c>
      <c r="E457" s="82">
        <v>22.625</v>
      </c>
      <c r="F457" s="82">
        <v>7.0206224900000003E-2</v>
      </c>
      <c r="H457" s="82">
        <v>22.625</v>
      </c>
      <c r="I457" s="82">
        <v>3.1552612799999998E-2</v>
      </c>
      <c r="K457" s="82">
        <v>22.625</v>
      </c>
      <c r="L457" s="82">
        <v>0</v>
      </c>
    </row>
    <row r="458" spans="2:12" x14ac:dyDescent="0.2">
      <c r="B458" s="82">
        <v>22.675001099999999</v>
      </c>
      <c r="C458" s="82">
        <v>2.1321773499999998E-2</v>
      </c>
      <c r="E458" s="82">
        <v>22.675001099999999</v>
      </c>
      <c r="F458" s="82">
        <v>4.93636727E-2</v>
      </c>
      <c r="H458" s="82">
        <v>22.675001099999999</v>
      </c>
      <c r="I458" s="82">
        <v>3.5904645899999997E-2</v>
      </c>
      <c r="K458" s="82">
        <v>22.675001099999999</v>
      </c>
      <c r="L458" s="82">
        <v>0</v>
      </c>
    </row>
    <row r="459" spans="2:12" x14ac:dyDescent="0.2">
      <c r="B459" s="82">
        <v>22.725000399999999</v>
      </c>
      <c r="C459" s="82">
        <v>2.6060044800000001E-2</v>
      </c>
      <c r="E459" s="82">
        <v>22.725000399999999</v>
      </c>
      <c r="F459" s="82">
        <v>2.7424395099999999E-2</v>
      </c>
      <c r="H459" s="82">
        <v>22.725000399999999</v>
      </c>
      <c r="I459" s="82">
        <v>6.2017142800000001E-2</v>
      </c>
      <c r="K459" s="82">
        <v>22.725000399999999</v>
      </c>
      <c r="L459" s="82">
        <v>0</v>
      </c>
    </row>
    <row r="460" spans="2:12" x14ac:dyDescent="0.2">
      <c r="B460" s="82">
        <v>22.775001499999998</v>
      </c>
      <c r="C460" s="82">
        <v>2.1322071599999999E-2</v>
      </c>
      <c r="E460" s="82">
        <v>22.775001499999998</v>
      </c>
      <c r="F460" s="82">
        <v>4.6072900299999997E-2</v>
      </c>
      <c r="H460" s="82">
        <v>22.775001499999998</v>
      </c>
      <c r="I460" s="82">
        <v>9.7921788699999998E-2</v>
      </c>
      <c r="K460" s="82">
        <v>22.775001499999998</v>
      </c>
      <c r="L460" s="82">
        <v>0</v>
      </c>
    </row>
    <row r="461" spans="2:12" x14ac:dyDescent="0.2">
      <c r="B461" s="82">
        <v>22.825000800000002</v>
      </c>
      <c r="C461" s="82">
        <v>3.5536885300000001E-2</v>
      </c>
      <c r="E461" s="82">
        <v>22.825000800000002</v>
      </c>
      <c r="F461" s="82">
        <v>5.3751468699999999E-2</v>
      </c>
      <c r="H461" s="82">
        <v>22.825000800000002</v>
      </c>
      <c r="I461" s="82">
        <v>6.7457258699999995E-2</v>
      </c>
      <c r="K461" s="82">
        <v>22.825000800000002</v>
      </c>
      <c r="L461" s="82">
        <v>0</v>
      </c>
    </row>
    <row r="462" spans="2:12" x14ac:dyDescent="0.2">
      <c r="B462" s="82">
        <v>22.875</v>
      </c>
      <c r="C462" s="82">
        <v>4.1459202799999997E-2</v>
      </c>
      <c r="E462" s="82">
        <v>22.875</v>
      </c>
      <c r="F462" s="82">
        <v>3.6199986900000002E-2</v>
      </c>
      <c r="H462" s="82">
        <v>22.875</v>
      </c>
      <c r="I462" s="82">
        <v>5.22249937E-2</v>
      </c>
      <c r="K462" s="82">
        <v>22.875</v>
      </c>
      <c r="L462" s="82">
        <v>0</v>
      </c>
    </row>
    <row r="463" spans="2:12" x14ac:dyDescent="0.2">
      <c r="B463" s="82">
        <v>22.925001099999999</v>
      </c>
      <c r="C463" s="82">
        <v>2.36910582E-2</v>
      </c>
      <c r="E463" s="82">
        <v>22.925001099999999</v>
      </c>
      <c r="F463" s="82">
        <v>1.20669603E-2</v>
      </c>
      <c r="H463" s="82">
        <v>22.925001099999999</v>
      </c>
      <c r="I463" s="82">
        <v>4.6784877799999999E-2</v>
      </c>
      <c r="K463" s="82">
        <v>22.925001099999999</v>
      </c>
      <c r="L463" s="82">
        <v>0</v>
      </c>
    </row>
    <row r="464" spans="2:12" x14ac:dyDescent="0.2">
      <c r="B464" s="82">
        <v>22.975000399999999</v>
      </c>
      <c r="C464" s="82">
        <v>2.2506713899999999E-2</v>
      </c>
      <c r="E464" s="82">
        <v>22.975000399999999</v>
      </c>
      <c r="F464" s="82">
        <v>1.31636858E-2</v>
      </c>
      <c r="H464" s="82">
        <v>22.975000399999999</v>
      </c>
      <c r="I464" s="82">
        <v>2.6112496900000001E-2</v>
      </c>
      <c r="K464" s="82">
        <v>22.975000399999999</v>
      </c>
      <c r="L464" s="82">
        <v>0</v>
      </c>
    </row>
    <row r="465" spans="2:12" x14ac:dyDescent="0.2">
      <c r="B465" s="82">
        <v>23.025001499999998</v>
      </c>
      <c r="C465" s="82">
        <v>2.0137131199999998E-2</v>
      </c>
      <c r="E465" s="82">
        <v>23.025001499999998</v>
      </c>
      <c r="F465" s="82">
        <v>2.6327073600000001E-2</v>
      </c>
      <c r="H465" s="82">
        <v>23.025001499999998</v>
      </c>
      <c r="I465" s="82">
        <v>2.72005796E-2</v>
      </c>
      <c r="K465" s="82">
        <v>23.025001499999998</v>
      </c>
      <c r="L465" s="82">
        <v>0</v>
      </c>
    </row>
    <row r="466" spans="2:12" x14ac:dyDescent="0.2">
      <c r="B466" s="82">
        <v>23.075000800000002</v>
      </c>
      <c r="C466" s="82">
        <v>7.1072578399999998E-3</v>
      </c>
      <c r="E466" s="82">
        <v>23.075000800000002</v>
      </c>
      <c r="F466" s="82">
        <v>2.9618143999999999E-2</v>
      </c>
      <c r="H466" s="82">
        <v>23.075000800000002</v>
      </c>
      <c r="I466" s="82">
        <v>5.5489242100000002E-2</v>
      </c>
      <c r="K466" s="82">
        <v>23.075000800000002</v>
      </c>
      <c r="L466" s="82">
        <v>0</v>
      </c>
    </row>
    <row r="467" spans="2:12" x14ac:dyDescent="0.2">
      <c r="B467" s="82">
        <v>23.125</v>
      </c>
      <c r="C467" s="82">
        <v>1.1845827099999999E-2</v>
      </c>
      <c r="E467" s="82">
        <v>23.125</v>
      </c>
      <c r="F467" s="82">
        <v>3.1812190999999997E-2</v>
      </c>
      <c r="H467" s="82">
        <v>23.125</v>
      </c>
      <c r="I467" s="82">
        <v>7.0721507099999997E-2</v>
      </c>
      <c r="K467" s="82">
        <v>23.125</v>
      </c>
      <c r="L467" s="82">
        <v>0</v>
      </c>
    </row>
    <row r="468" spans="2:12" x14ac:dyDescent="0.2">
      <c r="B468" s="82">
        <v>23.175001099999999</v>
      </c>
      <c r="C468" s="82">
        <v>1.4214515699999999E-2</v>
      </c>
      <c r="E468" s="82">
        <v>23.175001099999999</v>
      </c>
      <c r="F468" s="82">
        <v>3.0715465500000001E-2</v>
      </c>
      <c r="H468" s="82">
        <v>23.175001099999999</v>
      </c>
      <c r="I468" s="82">
        <v>3.4816563100000003E-2</v>
      </c>
      <c r="K468" s="82">
        <v>23.175001099999999</v>
      </c>
      <c r="L468" s="82">
        <v>0</v>
      </c>
    </row>
    <row r="469" spans="2:12" x14ac:dyDescent="0.2">
      <c r="B469" s="82">
        <v>23.225000399999999</v>
      </c>
      <c r="C469" s="82">
        <v>1.5399158E-2</v>
      </c>
      <c r="E469" s="82">
        <v>23.225000399999999</v>
      </c>
      <c r="F469" s="82">
        <v>4.0588080899999997E-2</v>
      </c>
      <c r="H469" s="82">
        <v>23.225000399999999</v>
      </c>
      <c r="I469" s="82">
        <v>1.7408132600000001E-2</v>
      </c>
      <c r="K469" s="82">
        <v>23.225000399999999</v>
      </c>
      <c r="L469" s="82">
        <v>0</v>
      </c>
    </row>
    <row r="470" spans="2:12" x14ac:dyDescent="0.2">
      <c r="B470" s="82">
        <v>23.275001499999998</v>
      </c>
      <c r="C470" s="82">
        <v>2.1322071599999999E-2</v>
      </c>
      <c r="E470" s="82">
        <v>23.275001499999998</v>
      </c>
      <c r="F470" s="82">
        <v>0.23584902299999999</v>
      </c>
      <c r="H470" s="82">
        <v>23.275001499999998</v>
      </c>
      <c r="I470" s="82">
        <v>1.9584298100000001E-2</v>
      </c>
      <c r="K470" s="82">
        <v>23.275001499999998</v>
      </c>
      <c r="L470" s="82">
        <v>0</v>
      </c>
    </row>
    <row r="471" spans="2:12" x14ac:dyDescent="0.2">
      <c r="B471" s="82">
        <v>23.325000800000002</v>
      </c>
      <c r="C471" s="82">
        <v>2.7244687100000001E-2</v>
      </c>
      <c r="E471" s="82">
        <v>23.325000800000002</v>
      </c>
      <c r="F471" s="82">
        <v>0.25888562199999998</v>
      </c>
      <c r="H471" s="82">
        <v>23.325000800000002</v>
      </c>
      <c r="I471" s="82">
        <v>2.50244141E-2</v>
      </c>
      <c r="K471" s="82">
        <v>23.325000800000002</v>
      </c>
      <c r="L471" s="82">
        <v>0</v>
      </c>
    </row>
    <row r="472" spans="2:12" x14ac:dyDescent="0.2">
      <c r="B472" s="82">
        <v>23.375</v>
      </c>
      <c r="C472" s="82">
        <v>2.1322071599999999E-2</v>
      </c>
      <c r="E472" s="82">
        <v>23.375</v>
      </c>
      <c r="F472" s="82">
        <v>0.14918804199999999</v>
      </c>
      <c r="H472" s="82">
        <v>23.375</v>
      </c>
      <c r="I472" s="82">
        <v>5.3313076500000001E-2</v>
      </c>
      <c r="K472" s="82">
        <v>23.375</v>
      </c>
      <c r="L472" s="82">
        <v>0</v>
      </c>
    </row>
    <row r="473" spans="2:12" x14ac:dyDescent="0.2">
      <c r="B473" s="82">
        <v>23.425001099999999</v>
      </c>
      <c r="C473" s="82">
        <v>9.4762444500000008E-3</v>
      </c>
      <c r="E473" s="82">
        <v>23.425001099999999</v>
      </c>
      <c r="F473" s="82">
        <v>0.102018416</v>
      </c>
      <c r="H473" s="82">
        <v>23.425001099999999</v>
      </c>
      <c r="I473" s="82">
        <v>0.252420902</v>
      </c>
      <c r="K473" s="82">
        <v>23.425001099999999</v>
      </c>
      <c r="L473" s="82">
        <v>0</v>
      </c>
    </row>
    <row r="474" spans="2:12" x14ac:dyDescent="0.2">
      <c r="B474" s="82">
        <v>23.475000399999999</v>
      </c>
      <c r="C474" s="82">
        <v>3.0798315999999999E-2</v>
      </c>
      <c r="E474" s="82">
        <v>23.475000399999999</v>
      </c>
      <c r="F474" s="82">
        <v>1.09699368E-2</v>
      </c>
      <c r="H474" s="82">
        <v>23.475000399999999</v>
      </c>
      <c r="I474" s="82">
        <v>0.228484571</v>
      </c>
      <c r="K474" s="82">
        <v>23.475000399999999</v>
      </c>
      <c r="L474" s="82">
        <v>0</v>
      </c>
    </row>
    <row r="475" spans="2:12" x14ac:dyDescent="0.2">
      <c r="B475" s="82">
        <v>23.525001499999998</v>
      </c>
      <c r="C475" s="82">
        <v>3.9090514200000002E-2</v>
      </c>
      <c r="E475" s="82">
        <v>23.525001499999998</v>
      </c>
      <c r="F475" s="82">
        <v>9.8726153399999999E-3</v>
      </c>
      <c r="H475" s="82">
        <v>23.525001499999998</v>
      </c>
      <c r="I475" s="82">
        <v>1.8496513400000001E-2</v>
      </c>
      <c r="K475" s="82">
        <v>23.525001499999998</v>
      </c>
      <c r="L475" s="82">
        <v>0</v>
      </c>
    </row>
    <row r="476" spans="2:12" x14ac:dyDescent="0.2">
      <c r="B476" s="82">
        <v>23.575000800000002</v>
      </c>
      <c r="C476" s="82">
        <v>2.2506415799999999E-2</v>
      </c>
      <c r="E476" s="82">
        <v>23.575000800000002</v>
      </c>
      <c r="F476" s="82">
        <v>2.1939277600000001E-2</v>
      </c>
      <c r="H476" s="82">
        <v>23.575000800000002</v>
      </c>
      <c r="I476" s="82">
        <v>2.0672380899999999E-2</v>
      </c>
      <c r="K476" s="82">
        <v>23.575000800000002</v>
      </c>
      <c r="L476" s="82">
        <v>0</v>
      </c>
    </row>
    <row r="477" spans="2:12" x14ac:dyDescent="0.2">
      <c r="B477" s="82">
        <v>23.625</v>
      </c>
      <c r="C477" s="82">
        <v>2.2506415799999999E-2</v>
      </c>
      <c r="E477" s="82">
        <v>23.625</v>
      </c>
      <c r="F477" s="82">
        <v>2.30363011E-2</v>
      </c>
      <c r="H477" s="82">
        <v>23.625</v>
      </c>
      <c r="I477" s="82">
        <v>2.3936331299999999E-2</v>
      </c>
      <c r="K477" s="82">
        <v>23.625</v>
      </c>
      <c r="L477" s="82">
        <v>0</v>
      </c>
    </row>
    <row r="478" spans="2:12" x14ac:dyDescent="0.2">
      <c r="B478" s="82">
        <v>23.675001099999999</v>
      </c>
      <c r="C478" s="82">
        <v>1.30301714E-2</v>
      </c>
      <c r="E478" s="82">
        <v>23.675001099999999</v>
      </c>
      <c r="F478" s="82">
        <v>2.3036599200000001E-2</v>
      </c>
      <c r="H478" s="82">
        <v>23.675001099999999</v>
      </c>
      <c r="I478" s="82">
        <v>1.08802319E-2</v>
      </c>
      <c r="K478" s="82">
        <v>23.675001099999999</v>
      </c>
      <c r="L478" s="82">
        <v>0</v>
      </c>
    </row>
    <row r="479" spans="2:12" x14ac:dyDescent="0.2">
      <c r="B479" s="82">
        <v>23.725000399999999</v>
      </c>
      <c r="C479" s="82">
        <v>0.48211321200000001</v>
      </c>
      <c r="E479" s="82">
        <v>23.725000399999999</v>
      </c>
      <c r="F479" s="82">
        <v>3.4006238000000001E-2</v>
      </c>
      <c r="H479" s="82">
        <v>23.725000399999999</v>
      </c>
      <c r="I479" s="82">
        <v>1.74084306E-2</v>
      </c>
      <c r="K479" s="82">
        <v>23.725000399999999</v>
      </c>
      <c r="L479" s="82">
        <v>0</v>
      </c>
    </row>
    <row r="480" spans="2:12" x14ac:dyDescent="0.2">
      <c r="B480" s="82">
        <v>23.775001499999998</v>
      </c>
      <c r="C480" s="82">
        <v>0.48329770599999999</v>
      </c>
      <c r="E480" s="82">
        <v>23.775001499999998</v>
      </c>
      <c r="F480" s="82">
        <v>2.7424097099999999E-2</v>
      </c>
      <c r="H480" s="82">
        <v>23.775001499999998</v>
      </c>
      <c r="I480" s="82">
        <v>5.22249937E-2</v>
      </c>
      <c r="K480" s="82">
        <v>23.775001499999998</v>
      </c>
      <c r="L480" s="82">
        <v>0</v>
      </c>
    </row>
    <row r="481" spans="2:12" x14ac:dyDescent="0.2">
      <c r="B481" s="82">
        <v>23.825000800000002</v>
      </c>
      <c r="C481" s="82">
        <v>7.1072578399999998E-3</v>
      </c>
      <c r="E481" s="82">
        <v>23.825000800000002</v>
      </c>
      <c r="F481" s="82">
        <v>2.7424395099999999E-2</v>
      </c>
      <c r="H481" s="82">
        <v>23.825000800000002</v>
      </c>
      <c r="I481" s="82">
        <v>5.6577026799999999E-2</v>
      </c>
      <c r="K481" s="82">
        <v>23.825000800000002</v>
      </c>
      <c r="L481" s="82">
        <v>0</v>
      </c>
    </row>
    <row r="482" spans="2:12" x14ac:dyDescent="0.2">
      <c r="B482" s="82">
        <v>23.875</v>
      </c>
      <c r="C482" s="82">
        <v>8.2919001600000007E-3</v>
      </c>
      <c r="E482" s="82">
        <v>23.875</v>
      </c>
      <c r="F482" s="82">
        <v>2.1939575699999998E-2</v>
      </c>
      <c r="H482" s="82">
        <v>23.875</v>
      </c>
      <c r="I482" s="82">
        <v>4.8960745299999997E-2</v>
      </c>
      <c r="K482" s="82">
        <v>23.875</v>
      </c>
      <c r="L482" s="82">
        <v>0</v>
      </c>
    </row>
    <row r="483" spans="2:12" x14ac:dyDescent="0.2">
      <c r="B483" s="82">
        <v>23.925001099999999</v>
      </c>
      <c r="C483" s="82">
        <v>1.65838003E-2</v>
      </c>
      <c r="E483" s="82">
        <v>23.925001099999999</v>
      </c>
      <c r="F483" s="82">
        <v>2.63273716E-2</v>
      </c>
      <c r="H483" s="82">
        <v>23.925001099999999</v>
      </c>
      <c r="I483" s="82">
        <v>3.8080811499999999E-2</v>
      </c>
      <c r="K483" s="82">
        <v>23.925001099999999</v>
      </c>
      <c r="L483" s="82">
        <v>0</v>
      </c>
    </row>
    <row r="484" spans="2:12" x14ac:dyDescent="0.2">
      <c r="B484" s="82">
        <v>23.975000399999999</v>
      </c>
      <c r="C484" s="82">
        <v>6.6335052300000003E-2</v>
      </c>
      <c r="E484" s="82">
        <v>23.975000399999999</v>
      </c>
      <c r="F484" s="82">
        <v>2.5230348100000001E-2</v>
      </c>
      <c r="H484" s="82">
        <v>23.975000399999999</v>
      </c>
      <c r="I484" s="82">
        <v>1.6320347799999999E-2</v>
      </c>
      <c r="K484" s="82">
        <v>23.975000399999999</v>
      </c>
      <c r="L484" s="82">
        <v>0</v>
      </c>
    </row>
    <row r="485" spans="2:12" x14ac:dyDescent="0.2">
      <c r="B485" s="82">
        <v>24.025001499999998</v>
      </c>
      <c r="C485" s="82">
        <v>6.0412287699999997E-2</v>
      </c>
      <c r="E485" s="82">
        <v>24.025001499999998</v>
      </c>
      <c r="F485" s="82">
        <v>1.42607093E-2</v>
      </c>
      <c r="H485" s="82">
        <v>24.025001499999998</v>
      </c>
      <c r="I485" s="82">
        <v>5.76651096E-2</v>
      </c>
      <c r="K485" s="82">
        <v>24.025001499999998</v>
      </c>
      <c r="L485" s="82">
        <v>0</v>
      </c>
    </row>
    <row r="486" spans="2:12" x14ac:dyDescent="0.2">
      <c r="B486" s="82">
        <v>24.075000800000002</v>
      </c>
      <c r="C486" s="82">
        <v>3.90902162E-2</v>
      </c>
      <c r="E486" s="82">
        <v>24.075000800000002</v>
      </c>
      <c r="F486" s="82">
        <v>3.6199986900000002E-2</v>
      </c>
      <c r="H486" s="82">
        <v>24.075000800000002</v>
      </c>
      <c r="I486" s="82">
        <v>7.2897374599999995E-2</v>
      </c>
      <c r="K486" s="82">
        <v>24.075000800000002</v>
      </c>
      <c r="L486" s="82">
        <v>0</v>
      </c>
    </row>
    <row r="487" spans="2:12" x14ac:dyDescent="0.2">
      <c r="B487" s="82">
        <v>24.125</v>
      </c>
      <c r="C487" s="82">
        <v>0.16702204900000001</v>
      </c>
      <c r="E487" s="82">
        <v>24.125</v>
      </c>
      <c r="F487" s="82">
        <v>2.9618143999999999E-2</v>
      </c>
      <c r="H487" s="82">
        <v>24.125</v>
      </c>
      <c r="I487" s="82">
        <v>4.2432844599999998E-2</v>
      </c>
      <c r="K487" s="82">
        <v>24.125</v>
      </c>
      <c r="L487" s="82">
        <v>0</v>
      </c>
    </row>
    <row r="488" spans="2:12" x14ac:dyDescent="0.2">
      <c r="B488" s="82">
        <v>24.175001099999999</v>
      </c>
      <c r="C488" s="82">
        <v>0.14333099099999999</v>
      </c>
      <c r="E488" s="82">
        <v>24.175001099999999</v>
      </c>
      <c r="F488" s="82">
        <v>7.6788663899999996E-3</v>
      </c>
      <c r="H488" s="82">
        <v>24.175001099999999</v>
      </c>
      <c r="I488" s="82">
        <v>4.3520927399999999E-2</v>
      </c>
      <c r="K488" s="82">
        <v>24.175001099999999</v>
      </c>
      <c r="L488" s="82">
        <v>0</v>
      </c>
    </row>
    <row r="489" spans="2:12" x14ac:dyDescent="0.2">
      <c r="B489" s="82">
        <v>24.225000399999999</v>
      </c>
      <c r="C489" s="82">
        <v>2.13219225E-2</v>
      </c>
      <c r="E489" s="82">
        <v>24.225000399999999</v>
      </c>
      <c r="F489" s="82">
        <v>4.1684806300000002E-2</v>
      </c>
      <c r="H489" s="82">
        <v>24.225000399999999</v>
      </c>
      <c r="I489" s="82">
        <v>2.6112496900000001E-2</v>
      </c>
      <c r="K489" s="82">
        <v>24.225000399999999</v>
      </c>
      <c r="L489" s="82">
        <v>0</v>
      </c>
    </row>
    <row r="490" spans="2:12" x14ac:dyDescent="0.2">
      <c r="B490" s="82">
        <v>24.275001499999998</v>
      </c>
      <c r="C490" s="82">
        <v>3.90902162E-2</v>
      </c>
      <c r="E490" s="82">
        <v>24.275001499999998</v>
      </c>
      <c r="F490" s="82">
        <v>4.4975876800000002E-2</v>
      </c>
      <c r="H490" s="82">
        <v>24.275001499999998</v>
      </c>
      <c r="I490" s="82">
        <v>3.1552612799999998E-2</v>
      </c>
      <c r="K490" s="82">
        <v>24.275001499999998</v>
      </c>
      <c r="L490" s="82">
        <v>0</v>
      </c>
    </row>
    <row r="491" spans="2:12" x14ac:dyDescent="0.2">
      <c r="B491" s="82">
        <v>24.325000800000002</v>
      </c>
      <c r="C491" s="82">
        <v>4.3828487399999998E-2</v>
      </c>
      <c r="E491" s="82">
        <v>24.325000800000002</v>
      </c>
      <c r="F491" s="82">
        <v>1.8648505199999998E-2</v>
      </c>
      <c r="H491" s="82">
        <v>24.325000800000002</v>
      </c>
      <c r="I491" s="82">
        <v>3.5904645899999997E-2</v>
      </c>
      <c r="K491" s="82">
        <v>24.325000800000002</v>
      </c>
      <c r="L491" s="82">
        <v>0</v>
      </c>
    </row>
    <row r="492" spans="2:12" x14ac:dyDescent="0.2">
      <c r="B492" s="82">
        <v>24.375</v>
      </c>
      <c r="C492" s="82">
        <v>2.48757005E-2</v>
      </c>
      <c r="E492" s="82">
        <v>24.375</v>
      </c>
      <c r="F492" s="82">
        <v>2.7424395099999999E-2</v>
      </c>
      <c r="H492" s="82">
        <v>24.375</v>
      </c>
      <c r="I492" s="82">
        <v>1.30560994E-2</v>
      </c>
      <c r="K492" s="82">
        <v>24.375</v>
      </c>
      <c r="L492" s="82">
        <v>0</v>
      </c>
    </row>
    <row r="493" spans="2:12" x14ac:dyDescent="0.2">
      <c r="B493" s="82">
        <v>24.425001099999999</v>
      </c>
      <c r="C493" s="82">
        <v>1.3030022400000001E-2</v>
      </c>
      <c r="E493" s="82">
        <v>24.425001099999999</v>
      </c>
      <c r="F493" s="82">
        <v>2.4133622600000001E-2</v>
      </c>
      <c r="H493" s="82">
        <v>24.425001099999999</v>
      </c>
      <c r="I493" s="82">
        <v>1.5232265E-2</v>
      </c>
      <c r="K493" s="82">
        <v>24.425001099999999</v>
      </c>
      <c r="L493" s="82">
        <v>0</v>
      </c>
    </row>
    <row r="494" spans="2:12" x14ac:dyDescent="0.2">
      <c r="B494" s="82">
        <v>24.475000399999999</v>
      </c>
      <c r="C494" s="82">
        <v>1.7768293599999999E-2</v>
      </c>
      <c r="E494" s="82">
        <v>24.475000399999999</v>
      </c>
      <c r="F494" s="82">
        <v>2.85211205E-2</v>
      </c>
      <c r="H494" s="82">
        <v>24.475000399999999</v>
      </c>
      <c r="I494" s="82">
        <v>7.1809589899999998E-2</v>
      </c>
      <c r="K494" s="82">
        <v>24.475000399999999</v>
      </c>
      <c r="L494" s="82">
        <v>0</v>
      </c>
    </row>
    <row r="495" spans="2:12" x14ac:dyDescent="0.2">
      <c r="B495" s="82">
        <v>24.525001499999998</v>
      </c>
      <c r="C495" s="82">
        <v>3.1982958300000003E-2</v>
      </c>
      <c r="E495" s="82">
        <v>24.525001499999998</v>
      </c>
      <c r="F495" s="82">
        <v>0.12944251300000001</v>
      </c>
      <c r="H495" s="82">
        <v>24.525001499999998</v>
      </c>
      <c r="I495" s="82">
        <v>8.5953474000000002E-2</v>
      </c>
      <c r="K495" s="82">
        <v>24.525001499999998</v>
      </c>
      <c r="L495" s="82">
        <v>0</v>
      </c>
    </row>
    <row r="496" spans="2:12" x14ac:dyDescent="0.2">
      <c r="B496" s="82">
        <v>24.575000800000002</v>
      </c>
      <c r="C496" s="82">
        <v>3.43519449E-2</v>
      </c>
      <c r="E496" s="82">
        <v>24.575000800000002</v>
      </c>
      <c r="F496" s="82">
        <v>0.110794306</v>
      </c>
      <c r="H496" s="82">
        <v>24.575000800000002</v>
      </c>
      <c r="I496" s="82">
        <v>3.1552612799999998E-2</v>
      </c>
      <c r="K496" s="82">
        <v>24.575000800000002</v>
      </c>
      <c r="L496" s="82">
        <v>0</v>
      </c>
    </row>
    <row r="497" spans="2:12" x14ac:dyDescent="0.2">
      <c r="B497" s="82">
        <v>24.625</v>
      </c>
      <c r="C497" s="82">
        <v>8.0549567899999994E-2</v>
      </c>
      <c r="E497" s="82">
        <v>24.625</v>
      </c>
      <c r="F497" s="82">
        <v>2.4133622600000001E-2</v>
      </c>
      <c r="H497" s="82">
        <v>24.625</v>
      </c>
      <c r="I497" s="82">
        <v>2.17604637E-2</v>
      </c>
      <c r="K497" s="82">
        <v>24.625</v>
      </c>
      <c r="L497" s="82">
        <v>0</v>
      </c>
    </row>
    <row r="498" spans="2:12" x14ac:dyDescent="0.2">
      <c r="B498" s="82">
        <v>24.675001099999999</v>
      </c>
      <c r="C498" s="82">
        <v>9.2395246E-2</v>
      </c>
      <c r="E498" s="82">
        <v>24.675001099999999</v>
      </c>
      <c r="F498" s="82">
        <v>3.1812190999999997E-2</v>
      </c>
      <c r="H498" s="82">
        <v>24.675001099999999</v>
      </c>
      <c r="I498" s="82">
        <v>3.1552612799999998E-2</v>
      </c>
      <c r="K498" s="82">
        <v>24.675001099999999</v>
      </c>
      <c r="L498" s="82">
        <v>0</v>
      </c>
    </row>
    <row r="499" spans="2:12" x14ac:dyDescent="0.2">
      <c r="B499" s="82">
        <v>24.725000399999999</v>
      </c>
      <c r="C499" s="82">
        <v>2.8429329400000002E-2</v>
      </c>
      <c r="E499" s="82">
        <v>24.725000399999999</v>
      </c>
      <c r="F499" s="82">
        <v>2.9618143999999999E-2</v>
      </c>
      <c r="H499" s="82">
        <v>24.725000399999999</v>
      </c>
      <c r="I499" s="82">
        <v>4.78729606E-2</v>
      </c>
      <c r="K499" s="82">
        <v>24.725000399999999</v>
      </c>
      <c r="L499" s="82">
        <v>0</v>
      </c>
    </row>
    <row r="500" spans="2:12" x14ac:dyDescent="0.2">
      <c r="B500" s="82">
        <v>24.775001499999998</v>
      </c>
      <c r="C500" s="82">
        <v>3.5536289199999999E-3</v>
      </c>
      <c r="E500" s="82">
        <v>24.775001499999998</v>
      </c>
      <c r="F500" s="82">
        <v>2.63273716E-2</v>
      </c>
      <c r="H500" s="82">
        <v>24.775001499999998</v>
      </c>
      <c r="I500" s="82">
        <v>3.4816563100000003E-2</v>
      </c>
      <c r="K500" s="82">
        <v>24.775001499999998</v>
      </c>
      <c r="L500" s="82">
        <v>0</v>
      </c>
    </row>
    <row r="501" spans="2:12" x14ac:dyDescent="0.2">
      <c r="B501" s="82">
        <v>24.825000800000002</v>
      </c>
      <c r="C501" s="82">
        <v>2.3691356200000002E-3</v>
      </c>
      <c r="E501" s="82">
        <v>24.825000800000002</v>
      </c>
      <c r="F501" s="82">
        <v>9.8729133600000008E-3</v>
      </c>
      <c r="H501" s="82">
        <v>24.825000800000002</v>
      </c>
      <c r="I501" s="82">
        <v>1.19683146E-2</v>
      </c>
      <c r="K501" s="82">
        <v>24.825000800000002</v>
      </c>
      <c r="L501" s="82">
        <v>0</v>
      </c>
    </row>
    <row r="502" spans="2:12" x14ac:dyDescent="0.2">
      <c r="B502" s="82">
        <v>24.875</v>
      </c>
      <c r="C502" s="82">
        <v>2.13219225E-2</v>
      </c>
      <c r="E502" s="82">
        <v>24.875</v>
      </c>
      <c r="F502" s="82">
        <v>8.7755918500000002E-3</v>
      </c>
      <c r="H502" s="82">
        <v>24.875</v>
      </c>
      <c r="I502" s="82">
        <v>1.5232265E-2</v>
      </c>
      <c r="K502" s="82">
        <v>24.875</v>
      </c>
      <c r="L502" s="82">
        <v>0</v>
      </c>
    </row>
    <row r="503" spans="2:12" x14ac:dyDescent="0.2">
      <c r="B503" s="82">
        <v>24.925001099999999</v>
      </c>
      <c r="C503" s="82">
        <v>4.5012980700000003E-2</v>
      </c>
      <c r="E503" s="82">
        <v>24.925001099999999</v>
      </c>
      <c r="F503" s="82">
        <v>2.30363011E-2</v>
      </c>
      <c r="H503" s="82">
        <v>24.925001099999999</v>
      </c>
      <c r="I503" s="82">
        <v>2.2848546500000001E-2</v>
      </c>
      <c r="K503" s="82">
        <v>24.925001099999999</v>
      </c>
      <c r="L503" s="82">
        <v>0</v>
      </c>
    </row>
    <row r="504" spans="2:12" x14ac:dyDescent="0.2">
      <c r="B504" s="82">
        <v>24.975000399999999</v>
      </c>
      <c r="C504" s="82">
        <v>5.4489523200000001E-2</v>
      </c>
      <c r="E504" s="82">
        <v>24.975000399999999</v>
      </c>
      <c r="F504" s="82">
        <v>2.96184421E-2</v>
      </c>
      <c r="H504" s="82">
        <v>24.975000399999999</v>
      </c>
      <c r="I504" s="82">
        <v>1.5232265E-2</v>
      </c>
      <c r="K504" s="82">
        <v>24.975000399999999</v>
      </c>
      <c r="L504" s="82">
        <v>0</v>
      </c>
    </row>
    <row r="505" spans="2:12" x14ac:dyDescent="0.2">
      <c r="B505" s="82">
        <v>25.025001499999998</v>
      </c>
      <c r="C505" s="82">
        <v>2.96138227E-2</v>
      </c>
      <c r="E505" s="82">
        <v>25.025001499999998</v>
      </c>
      <c r="F505" s="82">
        <v>1.6454458200000001E-2</v>
      </c>
      <c r="H505" s="82">
        <v>25.025001499999998</v>
      </c>
      <c r="I505" s="82">
        <v>1.5232265E-2</v>
      </c>
      <c r="K505" s="82">
        <v>25.025001499999998</v>
      </c>
      <c r="L505" s="82">
        <v>0</v>
      </c>
    </row>
    <row r="506" spans="2:12" x14ac:dyDescent="0.2">
      <c r="B506" s="82">
        <v>25.075000800000002</v>
      </c>
      <c r="C506" s="82">
        <v>6.3965916600000006E-2</v>
      </c>
      <c r="E506" s="82">
        <v>25.075000800000002</v>
      </c>
      <c r="F506" s="82">
        <v>1.42607093E-2</v>
      </c>
      <c r="H506" s="82">
        <v>25.075000800000002</v>
      </c>
      <c r="I506" s="82">
        <v>2.50244141E-2</v>
      </c>
      <c r="K506" s="82">
        <v>25.075000800000002</v>
      </c>
      <c r="L506" s="82">
        <v>0</v>
      </c>
    </row>
    <row r="507" spans="2:12" x14ac:dyDescent="0.2">
      <c r="B507" s="82">
        <v>25.125</v>
      </c>
      <c r="C507" s="82">
        <v>7.1073323499999994E-2</v>
      </c>
      <c r="E507" s="82">
        <v>25.125</v>
      </c>
      <c r="F507" s="82">
        <v>3.0715465500000001E-2</v>
      </c>
      <c r="H507" s="82">
        <v>25.125</v>
      </c>
      <c r="I507" s="82">
        <v>2.8288364399999998E-2</v>
      </c>
      <c r="K507" s="82">
        <v>25.125</v>
      </c>
      <c r="L507" s="82">
        <v>0</v>
      </c>
    </row>
    <row r="508" spans="2:12" x14ac:dyDescent="0.2">
      <c r="B508" s="82">
        <v>25.175001099999999</v>
      </c>
      <c r="C508" s="82">
        <v>3.3167451600000002E-2</v>
      </c>
      <c r="E508" s="82">
        <v>25.175001099999999</v>
      </c>
      <c r="F508" s="82">
        <v>2.7424097099999999E-2</v>
      </c>
      <c r="H508" s="82">
        <v>25.175001099999999</v>
      </c>
      <c r="I508" s="82">
        <v>2.2848546500000001E-2</v>
      </c>
      <c r="K508" s="82">
        <v>25.175001099999999</v>
      </c>
      <c r="L508" s="82">
        <v>0</v>
      </c>
    </row>
    <row r="509" spans="2:12" x14ac:dyDescent="0.2">
      <c r="B509" s="82">
        <v>25.225000399999999</v>
      </c>
      <c r="C509" s="82">
        <v>4.7382116299999999E-2</v>
      </c>
      <c r="E509" s="82">
        <v>25.225000399999999</v>
      </c>
      <c r="F509" s="82">
        <v>0.116278827</v>
      </c>
      <c r="H509" s="82">
        <v>25.225000399999999</v>
      </c>
      <c r="I509" s="82">
        <v>7.6162815099999996E-3</v>
      </c>
      <c r="K509" s="82">
        <v>25.225000399999999</v>
      </c>
      <c r="L509" s="82">
        <v>0</v>
      </c>
    </row>
    <row r="510" spans="2:12" x14ac:dyDescent="0.2">
      <c r="B510" s="82">
        <v>25.275001499999998</v>
      </c>
      <c r="C510" s="82">
        <v>2.6060193799999999E-2</v>
      </c>
      <c r="E510" s="82">
        <v>25.275001499999998</v>
      </c>
      <c r="F510" s="82">
        <v>0.11518210199999999</v>
      </c>
      <c r="H510" s="82">
        <v>25.275001499999998</v>
      </c>
      <c r="I510" s="82">
        <v>3.6992728699999998E-2</v>
      </c>
      <c r="K510" s="82">
        <v>25.275001499999998</v>
      </c>
      <c r="L510" s="82">
        <v>0</v>
      </c>
    </row>
    <row r="511" spans="2:12" x14ac:dyDescent="0.2">
      <c r="B511" s="82">
        <v>25.325000800000002</v>
      </c>
      <c r="C511" s="82">
        <v>3.5536289199999999E-3</v>
      </c>
      <c r="E511" s="82">
        <v>25.325000800000002</v>
      </c>
      <c r="F511" s="82">
        <v>3.0715465500000001E-2</v>
      </c>
      <c r="H511" s="82">
        <v>25.325000800000002</v>
      </c>
      <c r="I511" s="82">
        <v>6.7457258699999995E-2</v>
      </c>
      <c r="K511" s="82">
        <v>25.325000800000002</v>
      </c>
      <c r="L511" s="82">
        <v>0</v>
      </c>
    </row>
    <row r="512" spans="2:12" x14ac:dyDescent="0.2">
      <c r="B512" s="82">
        <v>25.375</v>
      </c>
      <c r="C512" s="82">
        <v>1.1844933000000001E-3</v>
      </c>
      <c r="E512" s="82">
        <v>25.375</v>
      </c>
      <c r="F512" s="82">
        <v>2.96184421E-2</v>
      </c>
      <c r="H512" s="82">
        <v>25.375</v>
      </c>
      <c r="I512" s="82">
        <v>4.0256679099999998E-2</v>
      </c>
      <c r="K512" s="82">
        <v>25.375</v>
      </c>
      <c r="L512" s="82">
        <v>0</v>
      </c>
    </row>
    <row r="513" spans="2:12" x14ac:dyDescent="0.2">
      <c r="B513" s="82">
        <v>25.425001099999999</v>
      </c>
      <c r="C513" s="82">
        <v>1.8952786900000001E-2</v>
      </c>
      <c r="E513" s="82">
        <v>25.425001099999999</v>
      </c>
      <c r="F513" s="82">
        <v>2.1939277600000001E-2</v>
      </c>
      <c r="H513" s="82">
        <v>25.425001099999999</v>
      </c>
      <c r="I513" s="82">
        <v>3.1552612799999998E-2</v>
      </c>
      <c r="K513" s="82">
        <v>25.425001099999999</v>
      </c>
      <c r="L513" s="82">
        <v>0</v>
      </c>
    </row>
    <row r="514" spans="2:12" x14ac:dyDescent="0.2">
      <c r="B514" s="82">
        <v>25.475000399999999</v>
      </c>
      <c r="C514" s="82">
        <v>2.8429329400000002E-2</v>
      </c>
      <c r="E514" s="82">
        <v>25.475000399999999</v>
      </c>
      <c r="F514" s="82">
        <v>2.5230348100000001E-2</v>
      </c>
      <c r="H514" s="82">
        <v>25.475000399999999</v>
      </c>
      <c r="I514" s="82">
        <v>2.3936629300000001E-2</v>
      </c>
      <c r="K514" s="82">
        <v>25.475000399999999</v>
      </c>
      <c r="L514" s="82">
        <v>0</v>
      </c>
    </row>
    <row r="515" spans="2:12" x14ac:dyDescent="0.2">
      <c r="B515" s="82">
        <v>25.525001499999998</v>
      </c>
      <c r="C515" s="82">
        <v>1.06610358E-2</v>
      </c>
      <c r="E515" s="82">
        <v>25.525001499999998</v>
      </c>
      <c r="F515" s="82">
        <v>1.42607093E-2</v>
      </c>
      <c r="H515" s="82">
        <v>25.525001499999998</v>
      </c>
      <c r="I515" s="82">
        <v>6.5281987200000004E-3</v>
      </c>
      <c r="K515" s="82">
        <v>25.525001499999998</v>
      </c>
      <c r="L515" s="82">
        <v>0</v>
      </c>
    </row>
    <row r="516" spans="2:12" x14ac:dyDescent="0.2">
      <c r="B516" s="82">
        <v>25.575000800000002</v>
      </c>
      <c r="C516" s="82">
        <v>0.58516943499999996</v>
      </c>
      <c r="E516" s="82">
        <v>25.575000800000002</v>
      </c>
      <c r="F516" s="82">
        <v>2.5230348100000001E-2</v>
      </c>
      <c r="H516" s="82">
        <v>25.575000800000002</v>
      </c>
      <c r="I516" s="82">
        <v>4.0256679099999998E-2</v>
      </c>
      <c r="K516" s="82">
        <v>25.575000800000002</v>
      </c>
      <c r="L516" s="82">
        <v>0</v>
      </c>
    </row>
    <row r="517" spans="2:12" x14ac:dyDescent="0.2">
      <c r="B517" s="82">
        <v>25.625</v>
      </c>
      <c r="C517" s="82">
        <v>0.58516943499999996</v>
      </c>
      <c r="E517" s="82">
        <v>25.625</v>
      </c>
      <c r="F517" s="82">
        <v>5.48484921E-2</v>
      </c>
      <c r="H517" s="82">
        <v>25.625</v>
      </c>
      <c r="I517" s="82">
        <v>0.30029356499999998</v>
      </c>
      <c r="K517" s="82">
        <v>25.625</v>
      </c>
      <c r="L517" s="82">
        <v>0</v>
      </c>
    </row>
    <row r="518" spans="2:12" x14ac:dyDescent="0.2">
      <c r="B518" s="82">
        <v>25.675001099999999</v>
      </c>
      <c r="C518" s="82">
        <v>0</v>
      </c>
      <c r="E518" s="82">
        <v>25.675001099999999</v>
      </c>
      <c r="F518" s="82">
        <v>0.26766121399999998</v>
      </c>
      <c r="H518" s="82">
        <v>25.675001099999999</v>
      </c>
      <c r="I518" s="82">
        <v>0.28070926699999998</v>
      </c>
      <c r="K518" s="82">
        <v>25.675001099999999</v>
      </c>
      <c r="L518" s="82">
        <v>0</v>
      </c>
    </row>
    <row r="519" spans="2:12" x14ac:dyDescent="0.2">
      <c r="B519" s="82">
        <v>25.725000399999999</v>
      </c>
      <c r="C519" s="82">
        <v>7.1072578399999998E-3</v>
      </c>
      <c r="E519" s="82">
        <v>25.725000399999999</v>
      </c>
      <c r="F519" s="82">
        <v>0.240237117</v>
      </c>
      <c r="H519" s="82">
        <v>25.725000399999999</v>
      </c>
      <c r="I519" s="82">
        <v>3.3728778399999999E-2</v>
      </c>
      <c r="K519" s="82">
        <v>25.725000399999999</v>
      </c>
      <c r="L519" s="82">
        <v>0</v>
      </c>
    </row>
    <row r="520" spans="2:12" x14ac:dyDescent="0.2">
      <c r="B520" s="82">
        <v>25.775001499999998</v>
      </c>
      <c r="C520" s="82">
        <v>8.2918256499999992E-3</v>
      </c>
      <c r="E520" s="82">
        <v>25.775001499999998</v>
      </c>
      <c r="F520" s="82">
        <v>2.30363011E-2</v>
      </c>
      <c r="H520" s="82">
        <v>25.775001499999998</v>
      </c>
      <c r="I520" s="82">
        <v>3.3728778399999999E-2</v>
      </c>
      <c r="K520" s="82">
        <v>25.775001499999998</v>
      </c>
      <c r="L520" s="82">
        <v>0</v>
      </c>
    </row>
    <row r="521" spans="2:12" x14ac:dyDescent="0.2">
      <c r="B521" s="82">
        <v>25.825000800000002</v>
      </c>
      <c r="C521" s="82">
        <v>1.1845678100000001E-3</v>
      </c>
      <c r="E521" s="82">
        <v>25.825000800000002</v>
      </c>
      <c r="F521" s="82">
        <v>1.9745528700000001E-2</v>
      </c>
      <c r="H521" s="82">
        <v>25.825000800000002</v>
      </c>
      <c r="I521" s="82">
        <v>2.0672380899999999E-2</v>
      </c>
      <c r="K521" s="82">
        <v>25.825000800000002</v>
      </c>
      <c r="L521" s="82">
        <v>0</v>
      </c>
    </row>
    <row r="522" spans="2:12" x14ac:dyDescent="0.2">
      <c r="B522" s="82">
        <v>25.875</v>
      </c>
      <c r="C522" s="82">
        <v>5.9227645400000001E-3</v>
      </c>
      <c r="E522" s="82">
        <v>25.875</v>
      </c>
      <c r="F522" s="82">
        <v>4.3880939499999997E-3</v>
      </c>
      <c r="H522" s="82">
        <v>25.875</v>
      </c>
      <c r="I522" s="82">
        <v>1.08802319E-2</v>
      </c>
      <c r="K522" s="82">
        <v>25.875</v>
      </c>
      <c r="L522" s="82">
        <v>0</v>
      </c>
    </row>
    <row r="523" spans="2:12" x14ac:dyDescent="0.2">
      <c r="B523" s="82">
        <v>25.925001099999999</v>
      </c>
      <c r="C523" s="82">
        <v>5.9227645400000001E-3</v>
      </c>
      <c r="E523" s="82">
        <v>25.925001099999999</v>
      </c>
      <c r="F523" s="82">
        <v>3.2907724399999999E-3</v>
      </c>
      <c r="H523" s="82">
        <v>25.925001099999999</v>
      </c>
      <c r="I523" s="82">
        <v>1.19683146E-2</v>
      </c>
      <c r="K523" s="82">
        <v>25.925001099999999</v>
      </c>
      <c r="L523" s="82">
        <v>0</v>
      </c>
    </row>
    <row r="524" spans="2:12" x14ac:dyDescent="0.2">
      <c r="B524" s="82">
        <v>25.975000399999999</v>
      </c>
      <c r="C524" s="82">
        <v>1.30300969E-2</v>
      </c>
      <c r="E524" s="82">
        <v>25.975000399999999</v>
      </c>
      <c r="F524" s="82">
        <v>2.5230348100000001E-2</v>
      </c>
      <c r="H524" s="82">
        <v>25.975000399999999</v>
      </c>
      <c r="I524" s="82">
        <v>2.6112496900000001E-2</v>
      </c>
      <c r="K524" s="82">
        <v>25.975000399999999</v>
      </c>
      <c r="L524" s="82">
        <v>0</v>
      </c>
    </row>
    <row r="525" spans="2:12" x14ac:dyDescent="0.2">
      <c r="B525" s="82">
        <v>26.025001499999998</v>
      </c>
      <c r="C525" s="82">
        <v>1.65838003E-2</v>
      </c>
      <c r="E525" s="82">
        <v>26.025001499999998</v>
      </c>
      <c r="F525" s="82">
        <v>2.4133324599999999E-2</v>
      </c>
      <c r="H525" s="82">
        <v>26.025001499999998</v>
      </c>
      <c r="I525" s="82">
        <v>4.2432844599999998E-2</v>
      </c>
      <c r="K525" s="82">
        <v>26.025001499999998</v>
      </c>
      <c r="L525" s="82">
        <v>0</v>
      </c>
    </row>
    <row r="526" spans="2:12" x14ac:dyDescent="0.2">
      <c r="B526" s="82">
        <v>26.075000800000002</v>
      </c>
      <c r="C526" s="82">
        <v>9.4764679699999993E-3</v>
      </c>
      <c r="E526" s="82">
        <v>26.075000800000002</v>
      </c>
      <c r="F526" s="82">
        <v>4.1684806300000002E-2</v>
      </c>
      <c r="H526" s="82">
        <v>26.075000800000002</v>
      </c>
      <c r="I526" s="82">
        <v>4.4608712199999997E-2</v>
      </c>
      <c r="K526" s="82">
        <v>26.075000800000002</v>
      </c>
      <c r="L526" s="82">
        <v>0</v>
      </c>
    </row>
    <row r="527" spans="2:12" x14ac:dyDescent="0.2">
      <c r="B527" s="82">
        <v>26.125</v>
      </c>
      <c r="C527" s="82">
        <v>9.4763934599999995E-3</v>
      </c>
      <c r="E527" s="82">
        <v>26.125</v>
      </c>
      <c r="F527" s="82">
        <v>5.0460696200000002E-2</v>
      </c>
      <c r="H527" s="82">
        <v>26.125</v>
      </c>
      <c r="I527" s="82">
        <v>6.6369175899999994E-2</v>
      </c>
      <c r="K527" s="82">
        <v>26.125</v>
      </c>
      <c r="L527" s="82">
        <v>0</v>
      </c>
    </row>
    <row r="528" spans="2:12" x14ac:dyDescent="0.2">
      <c r="B528" s="82">
        <v>26.175001099999999</v>
      </c>
      <c r="C528" s="82">
        <v>1.0660961300000001E-2</v>
      </c>
      <c r="E528" s="82">
        <v>26.175001099999999</v>
      </c>
      <c r="F528" s="82">
        <v>1.5357732799999999E-2</v>
      </c>
      <c r="H528" s="82">
        <v>26.175001099999999</v>
      </c>
      <c r="I528" s="82">
        <v>4.46090102E-2</v>
      </c>
      <c r="K528" s="82">
        <v>26.175001099999999</v>
      </c>
      <c r="L528" s="82">
        <v>0</v>
      </c>
    </row>
    <row r="529" spans="2:12" x14ac:dyDescent="0.2">
      <c r="B529" s="82">
        <v>26.225000399999999</v>
      </c>
      <c r="C529" s="82">
        <v>7.1073323500000004E-3</v>
      </c>
      <c r="E529" s="82">
        <v>26.225000399999999</v>
      </c>
      <c r="F529" s="82">
        <v>1.42607093E-2</v>
      </c>
      <c r="H529" s="82">
        <v>26.225000399999999</v>
      </c>
      <c r="I529" s="82">
        <v>1.4144182199999999E-2</v>
      </c>
      <c r="K529" s="82">
        <v>26.225000399999999</v>
      </c>
      <c r="L529" s="82">
        <v>0</v>
      </c>
    </row>
    <row r="530" spans="2:12" x14ac:dyDescent="0.2">
      <c r="B530" s="82">
        <v>26.275001499999998</v>
      </c>
      <c r="C530" s="82">
        <v>8.2919001600000007E-3</v>
      </c>
      <c r="E530" s="82">
        <v>26.275001499999998</v>
      </c>
      <c r="F530" s="82">
        <v>1.53574347E-2</v>
      </c>
      <c r="H530" s="82">
        <v>26.275001499999998</v>
      </c>
      <c r="I530" s="82">
        <v>2.9376447199999999E-2</v>
      </c>
      <c r="K530" s="82">
        <v>26.275001499999998</v>
      </c>
      <c r="L530" s="82">
        <v>0</v>
      </c>
    </row>
    <row r="531" spans="2:12" x14ac:dyDescent="0.2">
      <c r="B531" s="82">
        <v>26.325000800000002</v>
      </c>
      <c r="C531" s="82">
        <v>8.2919001600000007E-3</v>
      </c>
      <c r="E531" s="82">
        <v>26.325000800000002</v>
      </c>
      <c r="F531" s="82">
        <v>5.4848194100000002E-3</v>
      </c>
      <c r="H531" s="82">
        <v>26.325000800000002</v>
      </c>
      <c r="I531" s="82">
        <v>1.74084306E-2</v>
      </c>
      <c r="K531" s="82">
        <v>26.325000800000002</v>
      </c>
      <c r="L531" s="82">
        <v>0</v>
      </c>
    </row>
    <row r="532" spans="2:12" x14ac:dyDescent="0.2">
      <c r="B532" s="82">
        <v>26.375</v>
      </c>
      <c r="C532" s="82">
        <v>0</v>
      </c>
      <c r="E532" s="82">
        <v>26.375</v>
      </c>
      <c r="F532" s="82">
        <v>2.4133622600000001E-2</v>
      </c>
      <c r="H532" s="82">
        <v>26.375</v>
      </c>
      <c r="I532" s="82">
        <v>2.2848546500000001E-2</v>
      </c>
      <c r="K532" s="82">
        <v>26.375</v>
      </c>
      <c r="L532" s="82">
        <v>0</v>
      </c>
    </row>
    <row r="533" spans="2:12" x14ac:dyDescent="0.2">
      <c r="B533" s="82">
        <v>26.425001099999999</v>
      </c>
      <c r="C533" s="82">
        <v>0</v>
      </c>
      <c r="E533" s="82">
        <v>26.425001099999999</v>
      </c>
      <c r="F533" s="82">
        <v>3.1812190999999997E-2</v>
      </c>
      <c r="H533" s="82">
        <v>26.425001099999999</v>
      </c>
      <c r="I533" s="82">
        <v>6.092906E-2</v>
      </c>
      <c r="K533" s="82">
        <v>26.425001099999999</v>
      </c>
      <c r="L533" s="82">
        <v>0</v>
      </c>
    </row>
    <row r="534" spans="2:12" x14ac:dyDescent="0.2">
      <c r="B534" s="82">
        <v>26.475000399999999</v>
      </c>
      <c r="C534" s="82">
        <v>2.36906111E-3</v>
      </c>
      <c r="E534" s="82">
        <v>26.475000399999999</v>
      </c>
      <c r="F534" s="82">
        <v>1.2066662299999999E-2</v>
      </c>
      <c r="H534" s="82">
        <v>26.475000399999999</v>
      </c>
      <c r="I534" s="82">
        <v>4.4608712199999997E-2</v>
      </c>
      <c r="K534" s="82">
        <v>26.475000399999999</v>
      </c>
      <c r="L534" s="82">
        <v>0</v>
      </c>
    </row>
    <row r="535" spans="2:12" x14ac:dyDescent="0.2">
      <c r="B535" s="82">
        <v>26.525001499999998</v>
      </c>
      <c r="C535" s="82">
        <v>1.7768293599999999E-2</v>
      </c>
      <c r="E535" s="82">
        <v>26.525001499999998</v>
      </c>
      <c r="F535" s="82">
        <v>3.9491057400000001E-2</v>
      </c>
      <c r="H535" s="82">
        <v>26.525001499999998</v>
      </c>
      <c r="I535" s="82">
        <v>6.5281987200000004E-3</v>
      </c>
      <c r="K535" s="82">
        <v>26.525001499999998</v>
      </c>
      <c r="L535" s="82">
        <v>0</v>
      </c>
    </row>
    <row r="536" spans="2:12" x14ac:dyDescent="0.2">
      <c r="B536" s="82">
        <v>26.575000800000002</v>
      </c>
      <c r="C536" s="82">
        <v>2.2506564900000001E-2</v>
      </c>
      <c r="E536" s="82">
        <v>26.575000800000002</v>
      </c>
      <c r="F536" s="82">
        <v>6.3624381999999993E-2</v>
      </c>
      <c r="H536" s="82">
        <v>26.575000800000002</v>
      </c>
      <c r="I536" s="82">
        <v>0.31117409499999998</v>
      </c>
      <c r="K536" s="82">
        <v>26.575000800000002</v>
      </c>
      <c r="L536" s="82">
        <v>0</v>
      </c>
    </row>
    <row r="537" spans="2:12" x14ac:dyDescent="0.2">
      <c r="B537" s="82">
        <v>26.625</v>
      </c>
      <c r="C537" s="82">
        <v>1.30300969E-2</v>
      </c>
      <c r="E537" s="82">
        <v>26.625</v>
      </c>
      <c r="F537" s="82">
        <v>4.3878853299999999E-2</v>
      </c>
      <c r="H537" s="82">
        <v>26.625</v>
      </c>
      <c r="I537" s="82">
        <v>0.31661406199999997</v>
      </c>
      <c r="K537" s="82">
        <v>26.625</v>
      </c>
      <c r="L537" s="82">
        <v>0</v>
      </c>
    </row>
    <row r="538" spans="2:12" x14ac:dyDescent="0.2">
      <c r="B538" s="82">
        <v>26.675001099999999</v>
      </c>
      <c r="C538" s="82">
        <v>9.4763934599999995E-3</v>
      </c>
      <c r="E538" s="82">
        <v>26.675001099999999</v>
      </c>
      <c r="F538" s="82">
        <v>4.0587782900000001E-2</v>
      </c>
      <c r="H538" s="82">
        <v>26.675001099999999</v>
      </c>
      <c r="I538" s="82">
        <v>1.9584298100000001E-2</v>
      </c>
      <c r="K538" s="82">
        <v>26.675001099999999</v>
      </c>
      <c r="L538" s="82">
        <v>0</v>
      </c>
    </row>
    <row r="539" spans="2:12" x14ac:dyDescent="0.2">
      <c r="B539" s="82">
        <v>26.725000399999999</v>
      </c>
      <c r="C539" s="82">
        <v>1.3030022400000001E-2</v>
      </c>
      <c r="E539" s="82">
        <v>26.725000399999999</v>
      </c>
      <c r="F539" s="82">
        <v>3.6200284999999999E-2</v>
      </c>
      <c r="H539" s="82">
        <v>26.725000399999999</v>
      </c>
      <c r="I539" s="82">
        <v>4.0256828100000003E-2</v>
      </c>
      <c r="K539" s="82">
        <v>26.725000399999999</v>
      </c>
      <c r="L539" s="82">
        <v>0</v>
      </c>
    </row>
    <row r="540" spans="2:12" x14ac:dyDescent="0.2">
      <c r="B540" s="82">
        <v>26.775001499999998</v>
      </c>
      <c r="C540" s="82">
        <v>9.4763934599999995E-3</v>
      </c>
      <c r="E540" s="82">
        <v>26.775001499999998</v>
      </c>
      <c r="F540" s="82">
        <v>1.31636858E-2</v>
      </c>
      <c r="H540" s="82">
        <v>26.775001499999998</v>
      </c>
      <c r="I540" s="82">
        <v>2.9376596200000001E-2</v>
      </c>
      <c r="K540" s="82">
        <v>26.775001499999998</v>
      </c>
      <c r="L540" s="82">
        <v>0</v>
      </c>
    </row>
    <row r="541" spans="2:12" x14ac:dyDescent="0.2">
      <c r="B541" s="82">
        <v>26.825000800000002</v>
      </c>
      <c r="C541" s="82">
        <v>4.7382712400000004E-3</v>
      </c>
      <c r="E541" s="82">
        <v>26.825000800000002</v>
      </c>
      <c r="F541" s="82">
        <v>3.1812041999999999E-2</v>
      </c>
      <c r="H541" s="82">
        <v>26.825000800000002</v>
      </c>
      <c r="I541" s="82">
        <v>2.7200430599999999E-2</v>
      </c>
      <c r="K541" s="82">
        <v>26.825000800000002</v>
      </c>
      <c r="L541" s="82">
        <v>0</v>
      </c>
    </row>
    <row r="542" spans="2:12" x14ac:dyDescent="0.2">
      <c r="B542" s="82">
        <v>26.875</v>
      </c>
      <c r="C542" s="82">
        <v>4.7382712400000004E-3</v>
      </c>
      <c r="E542" s="82">
        <v>26.875</v>
      </c>
      <c r="F542" s="82">
        <v>0.47169819499999999</v>
      </c>
      <c r="H542" s="82">
        <v>26.875</v>
      </c>
      <c r="I542" s="82">
        <v>4.4608861200000002E-2</v>
      </c>
      <c r="K542" s="82">
        <v>26.875</v>
      </c>
      <c r="L542" s="82">
        <v>0</v>
      </c>
    </row>
    <row r="543" spans="2:12" x14ac:dyDescent="0.2">
      <c r="B543" s="82">
        <v>26.925001099999999</v>
      </c>
      <c r="C543" s="82">
        <v>1.89528614E-2</v>
      </c>
      <c r="E543" s="82">
        <v>26.925001099999999</v>
      </c>
      <c r="F543" s="82">
        <v>0.45085564299999997</v>
      </c>
      <c r="H543" s="82">
        <v>26.925001099999999</v>
      </c>
      <c r="I543" s="82">
        <v>5.4401159300000002E-2</v>
      </c>
      <c r="K543" s="82">
        <v>26.925001099999999</v>
      </c>
      <c r="L543" s="82">
        <v>0</v>
      </c>
    </row>
    <row r="544" spans="2:12" x14ac:dyDescent="0.2">
      <c r="B544" s="82">
        <v>26.975000399999999</v>
      </c>
      <c r="C544" s="82">
        <v>1.89528614E-2</v>
      </c>
      <c r="E544" s="82">
        <v>26.975000399999999</v>
      </c>
      <c r="F544" s="82">
        <v>1.42607093E-2</v>
      </c>
      <c r="H544" s="82">
        <v>26.975000399999999</v>
      </c>
      <c r="I544" s="82">
        <v>5.6577175899999999E-2</v>
      </c>
      <c r="K544" s="82">
        <v>26.975000399999999</v>
      </c>
      <c r="L544" s="82">
        <v>0</v>
      </c>
    </row>
    <row r="545" spans="2:12" x14ac:dyDescent="0.2">
      <c r="B545" s="82">
        <v>27.025001499999998</v>
      </c>
      <c r="C545" s="82">
        <v>0</v>
      </c>
      <c r="E545" s="82">
        <v>27.025001499999998</v>
      </c>
      <c r="F545" s="82">
        <v>2.3036450100000001E-2</v>
      </c>
      <c r="H545" s="82">
        <v>27.025001499999998</v>
      </c>
      <c r="I545" s="82">
        <v>4.1344761799999998E-2</v>
      </c>
      <c r="K545" s="82">
        <v>27.025001499999998</v>
      </c>
      <c r="L545" s="82">
        <v>0</v>
      </c>
    </row>
    <row r="546" spans="2:12" x14ac:dyDescent="0.2">
      <c r="B546" s="82">
        <v>27.075000800000002</v>
      </c>
      <c r="C546" s="82">
        <v>0</v>
      </c>
      <c r="E546" s="82">
        <v>27.075000800000002</v>
      </c>
      <c r="F546" s="82">
        <v>6.5818280000000007E-2</v>
      </c>
      <c r="H546" s="82">
        <v>27.075000800000002</v>
      </c>
      <c r="I546" s="82">
        <v>5.22249937E-2</v>
      </c>
      <c r="K546" s="82">
        <v>27.075000800000002</v>
      </c>
      <c r="L546" s="82">
        <v>0</v>
      </c>
    </row>
    <row r="547" spans="2:12" x14ac:dyDescent="0.2">
      <c r="B547" s="82">
        <v>27.125</v>
      </c>
      <c r="C547" s="82">
        <v>2.4875551499999999E-2</v>
      </c>
      <c r="E547" s="82">
        <v>27.125</v>
      </c>
      <c r="F547" s="82">
        <v>8.8854730100000001E-2</v>
      </c>
      <c r="H547" s="82">
        <v>27.125</v>
      </c>
      <c r="I547" s="82">
        <v>6.8545341499999995E-2</v>
      </c>
      <c r="K547" s="82">
        <v>27.125</v>
      </c>
      <c r="L547" s="82">
        <v>0</v>
      </c>
    </row>
    <row r="548" spans="2:12" x14ac:dyDescent="0.2">
      <c r="B548" s="82">
        <v>27.175001099999999</v>
      </c>
      <c r="C548" s="82">
        <v>2.4875551499999999E-2</v>
      </c>
      <c r="E548" s="82">
        <v>27.175001099999999</v>
      </c>
      <c r="F548" s="82">
        <v>4.0587931899999999E-2</v>
      </c>
      <c r="H548" s="82">
        <v>27.175001099999999</v>
      </c>
      <c r="I548" s="82">
        <v>0.34490257499999999</v>
      </c>
      <c r="K548" s="82">
        <v>27.175001099999999</v>
      </c>
      <c r="L548" s="82">
        <v>0</v>
      </c>
    </row>
    <row r="549" spans="2:12" x14ac:dyDescent="0.2">
      <c r="B549" s="82">
        <v>27.225000399999999</v>
      </c>
      <c r="C549" s="82">
        <v>0</v>
      </c>
      <c r="E549" s="82">
        <v>27.225000399999999</v>
      </c>
      <c r="F549" s="82">
        <v>8.7758898699999994E-3</v>
      </c>
      <c r="H549" s="82">
        <v>27.225000399999999</v>
      </c>
      <c r="I549" s="82">
        <v>0.314438045</v>
      </c>
      <c r="K549" s="82">
        <v>27.225000399999999</v>
      </c>
      <c r="L549" s="82">
        <v>0</v>
      </c>
    </row>
    <row r="550" spans="2:12" x14ac:dyDescent="0.2">
      <c r="B550" s="82">
        <v>27.275001499999998</v>
      </c>
      <c r="C550" s="82">
        <v>0.70244020200000001</v>
      </c>
      <c r="E550" s="82">
        <v>27.275001499999998</v>
      </c>
      <c r="F550" s="82">
        <v>1.31636858E-2</v>
      </c>
      <c r="H550" s="82">
        <v>27.275001499999998</v>
      </c>
      <c r="I550" s="82">
        <v>6.5281987200000004E-3</v>
      </c>
      <c r="K550" s="82">
        <v>27.275001499999998</v>
      </c>
      <c r="L550" s="82">
        <v>0</v>
      </c>
    </row>
    <row r="551" spans="2:12" x14ac:dyDescent="0.2">
      <c r="B551" s="82">
        <v>27.325000800000002</v>
      </c>
      <c r="C551" s="82">
        <v>0.70244020200000001</v>
      </c>
      <c r="E551" s="82">
        <v>27.325000800000002</v>
      </c>
      <c r="F551" s="82">
        <v>9.8727643500000004E-3</v>
      </c>
      <c r="H551" s="82">
        <v>27.325000800000002</v>
      </c>
      <c r="I551" s="82">
        <v>1.08800828E-2</v>
      </c>
      <c r="K551" s="82">
        <v>27.325000800000002</v>
      </c>
      <c r="L551" s="82">
        <v>0</v>
      </c>
    </row>
    <row r="552" spans="2:12" x14ac:dyDescent="0.2">
      <c r="B552" s="82">
        <v>27.375</v>
      </c>
      <c r="C552" s="82">
        <v>0</v>
      </c>
      <c r="E552" s="82">
        <v>27.375</v>
      </c>
      <c r="F552" s="82">
        <v>8.7758898699999994E-3</v>
      </c>
      <c r="H552" s="82">
        <v>27.375</v>
      </c>
      <c r="I552" s="82">
        <v>1.4144182199999999E-2</v>
      </c>
      <c r="K552" s="82">
        <v>27.375</v>
      </c>
      <c r="L552" s="82">
        <v>0</v>
      </c>
    </row>
    <row r="553" spans="2:12" x14ac:dyDescent="0.2">
      <c r="B553" s="82">
        <v>27.425001099999999</v>
      </c>
      <c r="C553" s="82">
        <v>0</v>
      </c>
      <c r="E553" s="82">
        <v>27.425001099999999</v>
      </c>
      <c r="F553" s="82">
        <v>6.5818428999999999E-3</v>
      </c>
      <c r="H553" s="82">
        <v>27.425001099999999</v>
      </c>
      <c r="I553" s="82">
        <v>4.2432844599999998E-2</v>
      </c>
      <c r="K553" s="82">
        <v>27.425001099999999</v>
      </c>
      <c r="L553" s="82">
        <v>0</v>
      </c>
    </row>
    <row r="554" spans="2:12" x14ac:dyDescent="0.2">
      <c r="B554" s="82">
        <v>27.475000399999999</v>
      </c>
      <c r="C554" s="82">
        <v>0</v>
      </c>
      <c r="E554" s="82">
        <v>27.475000399999999</v>
      </c>
      <c r="F554" s="82">
        <v>8.7757408600000007E-3</v>
      </c>
      <c r="H554" s="82">
        <v>27.475000399999999</v>
      </c>
      <c r="I554" s="82">
        <v>0.51898598699999998</v>
      </c>
      <c r="K554" s="82">
        <v>27.475000399999999</v>
      </c>
      <c r="L554" s="82">
        <v>0</v>
      </c>
    </row>
    <row r="555" spans="2:12" x14ac:dyDescent="0.2">
      <c r="B555" s="82">
        <v>27.525001499999998</v>
      </c>
      <c r="C555" s="82">
        <v>0</v>
      </c>
      <c r="E555" s="82">
        <v>27.525001499999998</v>
      </c>
      <c r="F555" s="82">
        <v>8.7757408600000007E-3</v>
      </c>
      <c r="H555" s="82">
        <v>27.525001499999998</v>
      </c>
      <c r="I555" s="82">
        <v>0.50157767499999995</v>
      </c>
      <c r="K555" s="82">
        <v>27.525001499999998</v>
      </c>
      <c r="L555" s="82">
        <v>0</v>
      </c>
    </row>
    <row r="556" spans="2:12" x14ac:dyDescent="0.2">
      <c r="B556" s="82">
        <v>27.575000800000002</v>
      </c>
      <c r="C556" s="82">
        <v>0</v>
      </c>
      <c r="E556" s="82">
        <v>27.575000800000002</v>
      </c>
      <c r="F556" s="82">
        <v>7.6787173700000001E-3</v>
      </c>
      <c r="H556" s="82">
        <v>27.575000800000002</v>
      </c>
      <c r="I556" s="82">
        <v>0.56903487399999997</v>
      </c>
      <c r="K556" s="82">
        <v>27.575000800000002</v>
      </c>
      <c r="L556" s="82">
        <v>0</v>
      </c>
    </row>
    <row r="557" spans="2:12" x14ac:dyDescent="0.2">
      <c r="B557" s="82">
        <v>27.625</v>
      </c>
      <c r="C557" s="82">
        <v>0</v>
      </c>
      <c r="E557" s="82">
        <v>27.625</v>
      </c>
      <c r="F557" s="82">
        <v>8.7757408600000007E-3</v>
      </c>
      <c r="H557" s="82">
        <v>27.625</v>
      </c>
      <c r="I557" s="82">
        <v>0.55162650300000005</v>
      </c>
      <c r="K557" s="82">
        <v>27.625</v>
      </c>
      <c r="L557" s="82">
        <v>0</v>
      </c>
    </row>
    <row r="558" spans="2:12" x14ac:dyDescent="0.2">
      <c r="B558" s="82">
        <v>27.675001099999999</v>
      </c>
      <c r="C558" s="82">
        <v>0</v>
      </c>
      <c r="E558" s="82">
        <v>27.675001099999999</v>
      </c>
      <c r="F558" s="82">
        <v>1.9745528700000001E-2</v>
      </c>
      <c r="H558" s="82">
        <v>27.675001099999999</v>
      </c>
      <c r="I558" s="82">
        <v>7.6162069999999998E-3</v>
      </c>
      <c r="K558" s="82">
        <v>27.675001099999999</v>
      </c>
      <c r="L558" s="82">
        <v>0</v>
      </c>
    </row>
    <row r="559" spans="2:12" x14ac:dyDescent="0.2">
      <c r="B559" s="82">
        <v>27.725000399999999</v>
      </c>
      <c r="C559" s="82">
        <v>0</v>
      </c>
      <c r="E559" s="82">
        <v>27.725000399999999</v>
      </c>
      <c r="F559" s="82">
        <v>2.5230348100000001E-2</v>
      </c>
      <c r="H559" s="82">
        <v>27.725000399999999</v>
      </c>
      <c r="I559" s="82">
        <v>2.5024488599999999E-2</v>
      </c>
      <c r="K559" s="82">
        <v>27.725000399999999</v>
      </c>
      <c r="L559" s="82">
        <v>0</v>
      </c>
    </row>
    <row r="560" spans="2:12" x14ac:dyDescent="0.2">
      <c r="B560" s="82">
        <v>27.775001499999998</v>
      </c>
      <c r="C560" s="82">
        <v>0</v>
      </c>
      <c r="E560" s="82">
        <v>27.775001499999998</v>
      </c>
      <c r="F560" s="82">
        <v>1.6454607199999999E-2</v>
      </c>
      <c r="H560" s="82">
        <v>27.775001499999998</v>
      </c>
      <c r="I560" s="82">
        <v>2.1760389200000001E-2</v>
      </c>
      <c r="K560" s="82">
        <v>27.775001499999998</v>
      </c>
      <c r="L560" s="82">
        <v>0</v>
      </c>
    </row>
    <row r="561" spans="2:12" x14ac:dyDescent="0.2">
      <c r="B561" s="82">
        <v>27.825000800000002</v>
      </c>
      <c r="C561" s="82">
        <v>0</v>
      </c>
      <c r="E561" s="82">
        <v>27.825000800000002</v>
      </c>
      <c r="F561" s="82">
        <v>8.7757408600000007E-3</v>
      </c>
      <c r="H561" s="82">
        <v>27.825000800000002</v>
      </c>
      <c r="I561" s="82">
        <v>6.5281242099999998E-3</v>
      </c>
      <c r="K561" s="82">
        <v>27.825000800000002</v>
      </c>
      <c r="L561" s="82">
        <v>0</v>
      </c>
    </row>
    <row r="562" spans="2:12" x14ac:dyDescent="0.2">
      <c r="B562" s="82">
        <v>27.875</v>
      </c>
      <c r="C562" s="82">
        <v>0</v>
      </c>
      <c r="E562" s="82">
        <v>27.875</v>
      </c>
      <c r="F562" s="82">
        <v>8.7757408600000007E-3</v>
      </c>
      <c r="H562" s="82">
        <v>27.875</v>
      </c>
      <c r="I562" s="82">
        <v>1.08802319E-2</v>
      </c>
      <c r="K562" s="82">
        <v>27.875</v>
      </c>
      <c r="L562" s="82">
        <v>0</v>
      </c>
    </row>
    <row r="563" spans="2:12" x14ac:dyDescent="0.2">
      <c r="B563" s="82">
        <v>27.925001099999999</v>
      </c>
      <c r="C563" s="82">
        <v>0</v>
      </c>
      <c r="E563" s="82">
        <v>27.925001099999999</v>
      </c>
      <c r="F563" s="82">
        <v>1.6454607199999999E-2</v>
      </c>
      <c r="H563" s="82">
        <v>27.925001099999999</v>
      </c>
      <c r="I563" s="82">
        <v>5.22249937E-2</v>
      </c>
      <c r="K563" s="82">
        <v>27.925001099999999</v>
      </c>
      <c r="L563" s="82">
        <v>0</v>
      </c>
    </row>
    <row r="564" spans="2:12" x14ac:dyDescent="0.2">
      <c r="B564" s="82">
        <v>27.975000399999999</v>
      </c>
      <c r="C564" s="82">
        <v>0</v>
      </c>
      <c r="E564" s="82">
        <v>27.975000399999999</v>
      </c>
      <c r="F564" s="82">
        <v>1.31636858E-2</v>
      </c>
      <c r="H564" s="82">
        <v>27.975000399999999</v>
      </c>
      <c r="I564" s="82">
        <v>5.4401010299999997E-2</v>
      </c>
      <c r="K564" s="82">
        <v>27.975000399999999</v>
      </c>
      <c r="L564" s="82">
        <v>0</v>
      </c>
    </row>
    <row r="565" spans="2:12" x14ac:dyDescent="0.2">
      <c r="B565" s="82">
        <v>28.025001499999998</v>
      </c>
      <c r="C565" s="82">
        <v>0</v>
      </c>
      <c r="E565" s="82">
        <v>28.025001499999998</v>
      </c>
      <c r="F565" s="82">
        <v>7.6788663899999996E-3</v>
      </c>
      <c r="H565" s="82">
        <v>28.025001499999998</v>
      </c>
      <c r="I565" s="82">
        <v>3.3728666599999998E-2</v>
      </c>
      <c r="K565" s="82">
        <v>28.025001499999998</v>
      </c>
      <c r="L565" s="82">
        <v>0</v>
      </c>
    </row>
    <row r="566" spans="2:12" x14ac:dyDescent="0.2">
      <c r="B566" s="82">
        <v>28.075000800000002</v>
      </c>
      <c r="C566" s="82">
        <v>0</v>
      </c>
      <c r="E566" s="82">
        <v>28.075000800000002</v>
      </c>
      <c r="F566" s="82">
        <v>1.42607093E-2</v>
      </c>
      <c r="H566" s="82">
        <v>28.075000800000002</v>
      </c>
      <c r="I566" s="82">
        <v>2.72005424E-2</v>
      </c>
      <c r="K566" s="82">
        <v>28.075000800000002</v>
      </c>
      <c r="L566" s="82">
        <v>0</v>
      </c>
    </row>
    <row r="567" spans="2:12" x14ac:dyDescent="0.2">
      <c r="B567" s="82">
        <v>28.125</v>
      </c>
      <c r="C567" s="82">
        <v>0</v>
      </c>
      <c r="E567" s="82">
        <v>28.125</v>
      </c>
      <c r="F567" s="82">
        <v>1.9745528700000001E-2</v>
      </c>
      <c r="H567" s="82">
        <v>28.125</v>
      </c>
      <c r="I567" s="82">
        <v>1.08801946E-2</v>
      </c>
      <c r="K567" s="82">
        <v>28.125</v>
      </c>
      <c r="L567" s="82">
        <v>0</v>
      </c>
    </row>
    <row r="568" spans="2:12" x14ac:dyDescent="0.2">
      <c r="B568" s="82">
        <v>28.175001099999999</v>
      </c>
      <c r="C568" s="82">
        <v>0</v>
      </c>
      <c r="E568" s="82">
        <v>28.175001099999999</v>
      </c>
      <c r="F568" s="82">
        <v>1.53575838E-2</v>
      </c>
      <c r="H568" s="82">
        <v>28.175001099999999</v>
      </c>
      <c r="I568" s="82">
        <v>1.08801946E-2</v>
      </c>
      <c r="K568" s="82">
        <v>28.175001099999999</v>
      </c>
      <c r="L568" s="82">
        <v>0</v>
      </c>
    </row>
    <row r="569" spans="2:12" x14ac:dyDescent="0.2">
      <c r="B569" s="82">
        <v>28.225000399999999</v>
      </c>
      <c r="C569" s="82">
        <v>0</v>
      </c>
      <c r="E569" s="82">
        <v>28.225000399999999</v>
      </c>
      <c r="F569" s="82">
        <v>5.4848194100000002E-3</v>
      </c>
      <c r="H569" s="82">
        <v>28.225000399999999</v>
      </c>
      <c r="I569" s="82">
        <v>0</v>
      </c>
      <c r="K569" s="82">
        <v>28.225000399999999</v>
      </c>
      <c r="L569" s="82">
        <v>0</v>
      </c>
    </row>
    <row r="570" spans="2:12" x14ac:dyDescent="0.2">
      <c r="B570" s="82">
        <v>28.275001499999998</v>
      </c>
      <c r="C570" s="82">
        <v>0</v>
      </c>
      <c r="E570" s="82">
        <v>28.275001499999998</v>
      </c>
      <c r="F570" s="82">
        <v>3.29092145E-3</v>
      </c>
      <c r="H570" s="82">
        <v>28.275001499999998</v>
      </c>
      <c r="I570" s="82">
        <v>2.0672418200000001E-2</v>
      </c>
      <c r="K570" s="82">
        <v>28.275001499999998</v>
      </c>
      <c r="L570" s="82">
        <v>0</v>
      </c>
    </row>
    <row r="571" spans="2:12" x14ac:dyDescent="0.2">
      <c r="B571" s="82">
        <v>28.325000800000002</v>
      </c>
      <c r="C571" s="82">
        <v>0</v>
      </c>
      <c r="E571" s="82">
        <v>28.325000800000002</v>
      </c>
      <c r="F571" s="82">
        <v>5.4848194100000002E-3</v>
      </c>
      <c r="H571" s="82">
        <v>28.325000800000002</v>
      </c>
      <c r="I571" s="82">
        <v>2.0672418200000001E-2</v>
      </c>
      <c r="K571" s="82">
        <v>28.325000800000002</v>
      </c>
      <c r="L571" s="82">
        <v>0</v>
      </c>
    </row>
    <row r="572" spans="2:12" x14ac:dyDescent="0.2">
      <c r="B572" s="82">
        <v>28.375</v>
      </c>
      <c r="C572" s="82">
        <v>0</v>
      </c>
      <c r="E572" s="82">
        <v>28.375</v>
      </c>
      <c r="F572" s="82">
        <v>3.29092145E-3</v>
      </c>
      <c r="H572" s="82">
        <v>28.375</v>
      </c>
      <c r="I572" s="82">
        <v>0</v>
      </c>
      <c r="K572" s="82">
        <v>28.375</v>
      </c>
      <c r="L572" s="82">
        <v>0</v>
      </c>
    </row>
    <row r="573" spans="2:12" x14ac:dyDescent="0.2">
      <c r="B573" s="82">
        <v>28.425001099999999</v>
      </c>
      <c r="C573" s="82">
        <v>0</v>
      </c>
      <c r="E573" s="82">
        <v>28.425001099999999</v>
      </c>
      <c r="F573" s="82">
        <v>2.1940469699999999E-3</v>
      </c>
      <c r="H573" s="82">
        <v>28.425001099999999</v>
      </c>
      <c r="I573" s="82">
        <v>0.58970731499999995</v>
      </c>
      <c r="K573" s="82">
        <v>28.425001099999999</v>
      </c>
      <c r="L573" s="82">
        <v>0</v>
      </c>
    </row>
    <row r="574" spans="2:12" x14ac:dyDescent="0.2">
      <c r="B574" s="82">
        <v>28.475000399999999</v>
      </c>
      <c r="C574" s="82">
        <v>0</v>
      </c>
      <c r="E574" s="82">
        <v>28.475000399999999</v>
      </c>
      <c r="F574" s="82">
        <v>6.5818428999999999E-3</v>
      </c>
      <c r="H574" s="82">
        <v>28.475000399999999</v>
      </c>
      <c r="I574" s="82">
        <v>0.58970731499999995</v>
      </c>
      <c r="K574" s="82">
        <v>28.475000399999999</v>
      </c>
      <c r="L574" s="82">
        <v>0</v>
      </c>
    </row>
    <row r="575" spans="2:12" x14ac:dyDescent="0.2">
      <c r="B575" s="82">
        <v>28.525001499999998</v>
      </c>
      <c r="C575" s="82">
        <v>0</v>
      </c>
      <c r="E575" s="82">
        <v>28.525001499999998</v>
      </c>
      <c r="F575" s="82">
        <v>1.4260560300000001E-2</v>
      </c>
      <c r="H575" s="82">
        <v>28.525001499999998</v>
      </c>
      <c r="I575" s="82">
        <v>0</v>
      </c>
      <c r="K575" s="82">
        <v>28.525001499999998</v>
      </c>
      <c r="L575" s="82">
        <v>0</v>
      </c>
    </row>
    <row r="576" spans="2:12" x14ac:dyDescent="0.2">
      <c r="B576" s="82">
        <v>28.575000800000002</v>
      </c>
      <c r="C576" s="82">
        <v>0</v>
      </c>
      <c r="E576" s="82">
        <v>28.575000800000002</v>
      </c>
      <c r="F576" s="82">
        <v>1.2066662299999999E-2</v>
      </c>
      <c r="H576" s="82">
        <v>28.575000800000002</v>
      </c>
      <c r="I576" s="82">
        <v>0</v>
      </c>
      <c r="K576" s="82">
        <v>28.575000800000002</v>
      </c>
      <c r="L576" s="82">
        <v>0</v>
      </c>
    </row>
    <row r="577" spans="2:12" x14ac:dyDescent="0.2">
      <c r="B577" s="82">
        <v>28.625</v>
      </c>
      <c r="C577" s="82">
        <v>0</v>
      </c>
      <c r="E577" s="82">
        <v>28.625</v>
      </c>
      <c r="F577" s="82">
        <v>1.7551630700000001E-2</v>
      </c>
      <c r="H577" s="82">
        <v>28.625</v>
      </c>
      <c r="I577" s="82">
        <v>0</v>
      </c>
      <c r="K577" s="82">
        <v>28.625</v>
      </c>
      <c r="L577" s="82">
        <v>0</v>
      </c>
    </row>
    <row r="578" spans="2:12" x14ac:dyDescent="0.2">
      <c r="B578" s="82">
        <v>28.675001099999999</v>
      </c>
      <c r="C578" s="82">
        <v>0</v>
      </c>
      <c r="E578" s="82">
        <v>28.675001099999999</v>
      </c>
      <c r="F578" s="82">
        <v>2.08425522E-2</v>
      </c>
      <c r="H578" s="82">
        <v>28.675001099999999</v>
      </c>
      <c r="I578" s="82">
        <v>0</v>
      </c>
      <c r="K578" s="82">
        <v>28.675001099999999</v>
      </c>
      <c r="L578" s="82">
        <v>0</v>
      </c>
    </row>
    <row r="579" spans="2:12" x14ac:dyDescent="0.2">
      <c r="B579" s="82">
        <v>28.725000399999999</v>
      </c>
      <c r="C579" s="82">
        <v>0</v>
      </c>
      <c r="E579" s="82">
        <v>28.725000399999999</v>
      </c>
      <c r="F579" s="82">
        <v>2.5230348100000001E-2</v>
      </c>
      <c r="H579" s="82">
        <v>28.725000399999999</v>
      </c>
      <c r="I579" s="82">
        <v>0</v>
      </c>
      <c r="K579" s="82">
        <v>28.725000399999999</v>
      </c>
      <c r="L579" s="82">
        <v>0</v>
      </c>
    </row>
    <row r="580" spans="2:12" x14ac:dyDescent="0.2">
      <c r="B580" s="82">
        <v>28.775001499999998</v>
      </c>
      <c r="C580" s="82">
        <v>0</v>
      </c>
      <c r="E580" s="82">
        <v>28.775001499999998</v>
      </c>
      <c r="F580" s="82">
        <v>1.9745379699999999E-2</v>
      </c>
      <c r="H580" s="82">
        <v>28.775001499999998</v>
      </c>
      <c r="I580" s="82">
        <v>0</v>
      </c>
      <c r="K580" s="82">
        <v>28.775001499999998</v>
      </c>
      <c r="L580" s="82">
        <v>0</v>
      </c>
    </row>
    <row r="581" spans="2:12" x14ac:dyDescent="0.2">
      <c r="B581" s="82">
        <v>28.825000800000002</v>
      </c>
      <c r="C581" s="82">
        <v>0</v>
      </c>
      <c r="E581" s="82">
        <v>28.825000800000002</v>
      </c>
      <c r="F581" s="82">
        <v>2.1938979599999998E-3</v>
      </c>
      <c r="H581" s="82">
        <v>28.825000800000002</v>
      </c>
      <c r="I581" s="82">
        <v>0</v>
      </c>
      <c r="K581" s="82">
        <v>28.825000800000002</v>
      </c>
      <c r="L581" s="82">
        <v>0</v>
      </c>
    </row>
    <row r="582" spans="2:12" x14ac:dyDescent="0.2">
      <c r="B582" s="82">
        <v>28.875</v>
      </c>
      <c r="C582" s="82">
        <v>0</v>
      </c>
      <c r="E582" s="82">
        <v>28.875</v>
      </c>
      <c r="F582" s="82">
        <v>8.7758898699999994E-3</v>
      </c>
      <c r="H582" s="82">
        <v>28.875</v>
      </c>
      <c r="I582" s="82">
        <v>0</v>
      </c>
      <c r="K582" s="82">
        <v>28.875</v>
      </c>
      <c r="L582" s="82">
        <v>0</v>
      </c>
    </row>
    <row r="583" spans="2:12" x14ac:dyDescent="0.2">
      <c r="B583" s="82">
        <v>28.925001099999999</v>
      </c>
      <c r="C583" s="82">
        <v>0</v>
      </c>
      <c r="E583" s="82">
        <v>28.925001099999999</v>
      </c>
      <c r="F583" s="82">
        <v>1.53575838E-2</v>
      </c>
      <c r="K583" s="82">
        <v>28.925001099999999</v>
      </c>
      <c r="L583" s="82">
        <v>0</v>
      </c>
    </row>
    <row r="584" spans="2:12" x14ac:dyDescent="0.2">
      <c r="B584" s="82">
        <v>28.975000399999999</v>
      </c>
      <c r="C584" s="82">
        <v>0</v>
      </c>
      <c r="E584" s="82">
        <v>28.975000399999999</v>
      </c>
      <c r="F584" s="82">
        <v>1.0969638800000001E-2</v>
      </c>
      <c r="K584" s="82">
        <v>28.975000399999999</v>
      </c>
      <c r="L584" s="82">
        <v>0</v>
      </c>
    </row>
    <row r="585" spans="2:12" x14ac:dyDescent="0.2">
      <c r="B585" s="82">
        <v>29.025001499999998</v>
      </c>
      <c r="C585" s="82">
        <v>0</v>
      </c>
      <c r="E585" s="82">
        <v>29.025001499999998</v>
      </c>
      <c r="F585" s="82">
        <v>6.5818428999999999E-3</v>
      </c>
      <c r="K585" s="82">
        <v>29.025001499999998</v>
      </c>
      <c r="L585" s="82">
        <v>0</v>
      </c>
    </row>
    <row r="586" spans="2:12" x14ac:dyDescent="0.2">
      <c r="B586" s="82">
        <v>29.075000800000002</v>
      </c>
      <c r="C586" s="82">
        <v>0</v>
      </c>
      <c r="E586" s="82">
        <v>29.075000800000002</v>
      </c>
      <c r="F586" s="82">
        <v>9.8727643500000004E-3</v>
      </c>
      <c r="K586" s="82">
        <v>29.075000800000002</v>
      </c>
      <c r="L586" s="82">
        <v>0</v>
      </c>
    </row>
    <row r="587" spans="2:12" x14ac:dyDescent="0.2">
      <c r="B587" s="82">
        <v>29.125</v>
      </c>
      <c r="C587" s="82">
        <v>0</v>
      </c>
      <c r="E587" s="82">
        <v>29.125</v>
      </c>
      <c r="F587" s="82">
        <v>1.6454607199999999E-2</v>
      </c>
      <c r="K587" s="82">
        <v>29.125</v>
      </c>
      <c r="L587" s="82">
        <v>0</v>
      </c>
    </row>
    <row r="588" spans="2:12" x14ac:dyDescent="0.2">
      <c r="B588" s="82">
        <v>29.175001099999999</v>
      </c>
      <c r="C588" s="82">
        <v>0</v>
      </c>
      <c r="E588" s="82">
        <v>29.175001099999999</v>
      </c>
      <c r="F588" s="82">
        <v>1.53575838E-2</v>
      </c>
      <c r="K588" s="82">
        <v>29.175001099999999</v>
      </c>
      <c r="L588" s="82">
        <v>0</v>
      </c>
    </row>
    <row r="589" spans="2:12" x14ac:dyDescent="0.2">
      <c r="B589" s="82">
        <v>29.225000399999999</v>
      </c>
      <c r="C589" s="82">
        <v>0</v>
      </c>
      <c r="E589" s="82">
        <v>29.225000399999999</v>
      </c>
      <c r="F589" s="82">
        <v>8.7757408600000007E-3</v>
      </c>
      <c r="K589" s="82">
        <v>29.225000399999999</v>
      </c>
      <c r="L589" s="82">
        <v>0</v>
      </c>
    </row>
    <row r="590" spans="2:12" x14ac:dyDescent="0.2">
      <c r="B590" s="82">
        <v>29.275001499999998</v>
      </c>
      <c r="C590" s="82">
        <v>0</v>
      </c>
      <c r="E590" s="82">
        <v>29.275001499999998</v>
      </c>
      <c r="F590" s="82">
        <v>3.29092145E-3</v>
      </c>
      <c r="K590" s="82">
        <v>29.275001499999998</v>
      </c>
      <c r="L590" s="82">
        <v>0</v>
      </c>
    </row>
    <row r="591" spans="2:12" x14ac:dyDescent="0.2">
      <c r="B591" s="82">
        <v>29.325000800000002</v>
      </c>
      <c r="C591" s="82">
        <v>0</v>
      </c>
      <c r="E591" s="82">
        <v>29.325000800000002</v>
      </c>
      <c r="F591" s="82">
        <v>0</v>
      </c>
      <c r="K591" s="82">
        <v>29.325000800000002</v>
      </c>
      <c r="L591" s="82">
        <v>0</v>
      </c>
    </row>
    <row r="592" spans="2:12" x14ac:dyDescent="0.2">
      <c r="B592" s="82">
        <v>29.375</v>
      </c>
      <c r="C592" s="82">
        <v>0</v>
      </c>
      <c r="E592" s="82">
        <v>29.375</v>
      </c>
      <c r="F592" s="82">
        <v>2.1940469699999999E-3</v>
      </c>
      <c r="K592" s="82">
        <v>29.375</v>
      </c>
      <c r="L592" s="82">
        <v>0</v>
      </c>
    </row>
    <row r="593" spans="2:12" x14ac:dyDescent="0.2">
      <c r="B593" s="82">
        <v>29.425001099999999</v>
      </c>
      <c r="C593" s="82">
        <v>0</v>
      </c>
      <c r="E593" s="82">
        <v>29.425001099999999</v>
      </c>
      <c r="F593" s="82">
        <v>4.3879449400000001E-3</v>
      </c>
      <c r="K593" s="82">
        <v>29.425001099999999</v>
      </c>
      <c r="L593" s="82">
        <v>0</v>
      </c>
    </row>
    <row r="594" spans="2:12" x14ac:dyDescent="0.2">
      <c r="B594" s="82">
        <v>29.475000399999999</v>
      </c>
      <c r="C594" s="82">
        <v>0</v>
      </c>
      <c r="E594" s="82">
        <v>29.475000399999999</v>
      </c>
      <c r="F594" s="82">
        <v>8.7757408600000007E-3</v>
      </c>
      <c r="K594" s="82">
        <v>29.475000399999999</v>
      </c>
      <c r="L594" s="82">
        <v>0</v>
      </c>
    </row>
    <row r="595" spans="2:12" x14ac:dyDescent="0.2">
      <c r="B595" s="82">
        <v>29.525001499999998</v>
      </c>
      <c r="C595" s="82">
        <v>0</v>
      </c>
      <c r="E595" s="82">
        <v>29.525001499999998</v>
      </c>
      <c r="F595" s="82">
        <v>1.0969638800000001E-2</v>
      </c>
      <c r="K595" s="82">
        <v>29.525001499999998</v>
      </c>
      <c r="L595" s="82">
        <v>0</v>
      </c>
    </row>
    <row r="596" spans="2:12" x14ac:dyDescent="0.2">
      <c r="B596" s="82">
        <v>29.575000800000002</v>
      </c>
      <c r="C596" s="82">
        <v>0</v>
      </c>
      <c r="E596" s="82">
        <v>29.575000800000002</v>
      </c>
      <c r="F596" s="82">
        <v>1.31636858E-2</v>
      </c>
      <c r="K596" s="82">
        <v>29.575000800000002</v>
      </c>
      <c r="L596" s="82">
        <v>0</v>
      </c>
    </row>
    <row r="597" spans="2:12" x14ac:dyDescent="0.2">
      <c r="B597" s="82">
        <v>29.625</v>
      </c>
      <c r="C597" s="82">
        <v>0</v>
      </c>
      <c r="E597" s="82">
        <v>29.625</v>
      </c>
      <c r="F597" s="82">
        <v>2.1939575699999998E-2</v>
      </c>
      <c r="K597" s="82">
        <v>29.625</v>
      </c>
      <c r="L597" s="82">
        <v>0</v>
      </c>
    </row>
    <row r="598" spans="2:12" x14ac:dyDescent="0.2">
      <c r="B598" s="82">
        <v>29.675001099999999</v>
      </c>
      <c r="C598" s="82">
        <v>0</v>
      </c>
      <c r="E598" s="82">
        <v>29.675001099999999</v>
      </c>
      <c r="F598" s="82">
        <v>1.8648505199999998E-2</v>
      </c>
      <c r="K598" s="82">
        <v>29.675001099999999</v>
      </c>
      <c r="L598" s="82">
        <v>0</v>
      </c>
    </row>
    <row r="599" spans="2:12" x14ac:dyDescent="0.2">
      <c r="B599" s="82">
        <v>29.725000399999999</v>
      </c>
      <c r="C599" s="82">
        <v>0</v>
      </c>
      <c r="E599" s="82">
        <v>29.725000399999999</v>
      </c>
      <c r="F599" s="82">
        <v>1.75514817E-2</v>
      </c>
      <c r="K599" s="82">
        <v>29.725000399999999</v>
      </c>
      <c r="L599" s="82">
        <v>0</v>
      </c>
    </row>
    <row r="600" spans="2:12" x14ac:dyDescent="0.2">
      <c r="B600" s="82">
        <v>29.775001499999998</v>
      </c>
      <c r="C600" s="82">
        <v>0</v>
      </c>
      <c r="E600" s="82">
        <v>29.775001499999998</v>
      </c>
      <c r="F600" s="82">
        <v>0.118473023</v>
      </c>
      <c r="K600" s="82">
        <v>29.775001499999998</v>
      </c>
      <c r="L600" s="82">
        <v>0</v>
      </c>
    </row>
    <row r="601" spans="2:12" x14ac:dyDescent="0.2">
      <c r="B601" s="82">
        <v>29.825000800000002</v>
      </c>
      <c r="C601" s="82">
        <v>0</v>
      </c>
      <c r="E601" s="82">
        <v>29.825000800000002</v>
      </c>
      <c r="F601" s="82">
        <v>0.107503235</v>
      </c>
      <c r="K601" s="82">
        <v>29.825000800000002</v>
      </c>
      <c r="L601" s="82">
        <v>0</v>
      </c>
    </row>
    <row r="602" spans="2:12" x14ac:dyDescent="0.2">
      <c r="B602" s="82">
        <v>29.875</v>
      </c>
      <c r="C602" s="82">
        <v>0</v>
      </c>
      <c r="E602" s="82">
        <v>29.875</v>
      </c>
      <c r="F602" s="82">
        <v>1.4260560300000001E-2</v>
      </c>
      <c r="K602" s="82">
        <v>29.875</v>
      </c>
      <c r="L602" s="82">
        <v>0</v>
      </c>
    </row>
    <row r="603" spans="2:12" x14ac:dyDescent="0.2">
      <c r="E603" s="82">
        <v>29.925001099999999</v>
      </c>
      <c r="F603" s="82">
        <v>1.31636858E-2</v>
      </c>
    </row>
    <row r="604" spans="2:12" x14ac:dyDescent="0.2">
      <c r="E604" s="82">
        <v>29.975000399999999</v>
      </c>
      <c r="F604" s="82">
        <v>1.0970234899999999E-3</v>
      </c>
    </row>
    <row r="605" spans="2:12" x14ac:dyDescent="0.2">
      <c r="E605" s="82">
        <v>30.025001499999998</v>
      </c>
      <c r="F605" s="82">
        <v>1.09697878E-2</v>
      </c>
    </row>
    <row r="606" spans="2:12" x14ac:dyDescent="0.2">
      <c r="E606" s="82">
        <v>30.075000800000002</v>
      </c>
      <c r="F606" s="82">
        <v>1.31636858E-2</v>
      </c>
    </row>
    <row r="607" spans="2:12" x14ac:dyDescent="0.2">
      <c r="E607" s="82">
        <v>30.125</v>
      </c>
      <c r="F607" s="82">
        <v>4.3879449400000001E-3</v>
      </c>
    </row>
    <row r="608" spans="2:12" x14ac:dyDescent="0.2">
      <c r="E608" s="82">
        <v>30.175001099999999</v>
      </c>
      <c r="F608" s="82">
        <v>6.5818428999999999E-3</v>
      </c>
    </row>
    <row r="609" spans="5:6" x14ac:dyDescent="0.2">
      <c r="E609" s="82">
        <v>30.225000399999999</v>
      </c>
      <c r="F609" s="82">
        <v>1.9745379699999999E-2</v>
      </c>
    </row>
    <row r="610" spans="5:6" x14ac:dyDescent="0.2">
      <c r="E610" s="82">
        <v>30.275001499999998</v>
      </c>
      <c r="F610" s="82">
        <v>2.19394267E-2</v>
      </c>
    </row>
    <row r="611" spans="5:6" x14ac:dyDescent="0.2">
      <c r="E611" s="82">
        <v>30.325000800000002</v>
      </c>
      <c r="F611" s="82">
        <v>1.5357732799999999E-2</v>
      </c>
    </row>
    <row r="612" spans="5:6" x14ac:dyDescent="0.2">
      <c r="E612" s="82">
        <v>30.375</v>
      </c>
      <c r="F612" s="82">
        <v>9.8727643500000004E-3</v>
      </c>
    </row>
    <row r="613" spans="5:6" x14ac:dyDescent="0.2">
      <c r="E613" s="82">
        <v>30.425001099999999</v>
      </c>
      <c r="F613" s="82">
        <v>1.2066662299999999E-2</v>
      </c>
    </row>
    <row r="614" spans="5:6" x14ac:dyDescent="0.2">
      <c r="E614" s="82">
        <v>30.475000399999999</v>
      </c>
      <c r="F614" s="82">
        <v>1.8648505199999998E-2</v>
      </c>
    </row>
    <row r="615" spans="5:6" x14ac:dyDescent="0.2">
      <c r="E615" s="82">
        <v>30.525001499999998</v>
      </c>
      <c r="F615" s="82">
        <v>8.7757408600000007E-3</v>
      </c>
    </row>
    <row r="616" spans="5:6" x14ac:dyDescent="0.2">
      <c r="E616" s="82">
        <v>30.575000800000002</v>
      </c>
      <c r="F616" s="82">
        <v>5.4848194100000002E-3</v>
      </c>
    </row>
    <row r="617" spans="5:6" x14ac:dyDescent="0.2">
      <c r="E617" s="82">
        <v>30.625</v>
      </c>
      <c r="F617" s="82">
        <v>2.3036450100000001E-2</v>
      </c>
    </row>
    <row r="618" spans="5:6" x14ac:dyDescent="0.2">
      <c r="E618" s="82">
        <v>30.675001099999999</v>
      </c>
      <c r="F618" s="82">
        <v>3.6200135899999999E-2</v>
      </c>
    </row>
    <row r="619" spans="5:6" x14ac:dyDescent="0.2">
      <c r="E619" s="82">
        <v>30.725000399999999</v>
      </c>
      <c r="F619" s="82">
        <v>1.9745528700000001E-2</v>
      </c>
    </row>
    <row r="620" spans="5:6" x14ac:dyDescent="0.2">
      <c r="E620" s="82">
        <v>30.775001499999998</v>
      </c>
      <c r="F620" s="82">
        <v>1.7551630700000001E-2</v>
      </c>
    </row>
    <row r="621" spans="5:6" x14ac:dyDescent="0.2">
      <c r="E621" s="82">
        <v>30.825000800000002</v>
      </c>
      <c r="F621" s="82">
        <v>1.8648505199999998E-2</v>
      </c>
    </row>
    <row r="622" spans="5:6" x14ac:dyDescent="0.2">
      <c r="E622" s="82">
        <v>30.875</v>
      </c>
      <c r="F622" s="82">
        <v>2.0842403200000002E-2</v>
      </c>
    </row>
    <row r="623" spans="5:6" x14ac:dyDescent="0.2">
      <c r="E623" s="82">
        <v>30.925001099999999</v>
      </c>
      <c r="F623" s="82">
        <v>3.6200135899999999E-2</v>
      </c>
    </row>
    <row r="624" spans="5:6" x14ac:dyDescent="0.2">
      <c r="E624" s="82">
        <v>30.975000399999999</v>
      </c>
      <c r="F624" s="82">
        <v>5.81395626E-2</v>
      </c>
    </row>
    <row r="625" spans="5:6" x14ac:dyDescent="0.2">
      <c r="E625" s="82">
        <v>31.025001499999998</v>
      </c>
      <c r="F625" s="82">
        <v>4.1684806300000002E-2</v>
      </c>
    </row>
    <row r="626" spans="5:6" x14ac:dyDescent="0.2">
      <c r="E626" s="82">
        <v>31.075000800000002</v>
      </c>
      <c r="F626" s="82">
        <v>2.1938979599999998E-3</v>
      </c>
    </row>
    <row r="627" spans="5:6" x14ac:dyDescent="0.2">
      <c r="E627" s="82">
        <v>31.125</v>
      </c>
      <c r="F627" s="82">
        <v>2.08425522E-2</v>
      </c>
    </row>
    <row r="628" spans="5:6" x14ac:dyDescent="0.2">
      <c r="E628" s="82">
        <v>31.175001099999999</v>
      </c>
      <c r="F628" s="82">
        <v>0.403685868</v>
      </c>
    </row>
    <row r="629" spans="5:6" x14ac:dyDescent="0.2">
      <c r="E629" s="82">
        <v>31.225000399999999</v>
      </c>
      <c r="F629" s="82">
        <v>0.39271608000000002</v>
      </c>
    </row>
    <row r="630" spans="5:6" x14ac:dyDescent="0.2">
      <c r="E630" s="82">
        <v>31.275001499999998</v>
      </c>
      <c r="F630" s="82">
        <v>2.3036375599999999E-2</v>
      </c>
    </row>
    <row r="631" spans="5:6" x14ac:dyDescent="0.2">
      <c r="E631" s="82">
        <v>31.325000800000002</v>
      </c>
      <c r="F631" s="82">
        <v>1.42606348E-2</v>
      </c>
    </row>
    <row r="632" spans="5:6" x14ac:dyDescent="0.2">
      <c r="E632" s="82">
        <v>31.375</v>
      </c>
      <c r="F632" s="82">
        <v>0</v>
      </c>
    </row>
    <row r="633" spans="5:6" x14ac:dyDescent="0.2">
      <c r="E633" s="82">
        <v>31.425001099999999</v>
      </c>
      <c r="F633" s="82">
        <v>0</v>
      </c>
    </row>
    <row r="634" spans="5:6" x14ac:dyDescent="0.2">
      <c r="E634" s="82">
        <v>31.475000399999999</v>
      </c>
      <c r="F634" s="82">
        <v>3.29092145E-3</v>
      </c>
    </row>
    <row r="635" spans="5:6" x14ac:dyDescent="0.2">
      <c r="E635" s="82">
        <v>31.525001499999998</v>
      </c>
      <c r="F635" s="82">
        <v>3.8394033899999999E-2</v>
      </c>
    </row>
    <row r="636" spans="5:6" x14ac:dyDescent="0.2">
      <c r="E636" s="82">
        <v>31.575000800000002</v>
      </c>
      <c r="F636" s="82">
        <v>3.7297084899999999E-2</v>
      </c>
    </row>
    <row r="637" spans="5:6" x14ac:dyDescent="0.2">
      <c r="E637" s="82">
        <v>31.625</v>
      </c>
      <c r="F637" s="82">
        <v>1.09697133E-2</v>
      </c>
    </row>
    <row r="638" spans="5:6" x14ac:dyDescent="0.2">
      <c r="E638" s="82">
        <v>31.675001099999999</v>
      </c>
      <c r="F638" s="82">
        <v>4.4975876800000002E-2</v>
      </c>
    </row>
    <row r="639" spans="5:6" x14ac:dyDescent="0.2">
      <c r="E639" s="82">
        <v>31.725000399999999</v>
      </c>
      <c r="F639" s="82">
        <v>5.70426136E-2</v>
      </c>
    </row>
    <row r="640" spans="5:6" x14ac:dyDescent="0.2">
      <c r="E640" s="82">
        <v>31.775001499999998</v>
      </c>
      <c r="F640" s="82">
        <v>2.0842477700000001E-2</v>
      </c>
    </row>
    <row r="641" spans="5:6" x14ac:dyDescent="0.2">
      <c r="E641" s="82">
        <v>31.825000800000002</v>
      </c>
      <c r="F641" s="82">
        <v>0</v>
      </c>
    </row>
    <row r="642" spans="5:6" x14ac:dyDescent="0.2">
      <c r="E642" s="82">
        <v>31.875</v>
      </c>
      <c r="F642" s="82">
        <v>1.09697133E-2</v>
      </c>
    </row>
    <row r="643" spans="5:6" x14ac:dyDescent="0.2">
      <c r="E643" s="82">
        <v>31.925001099999999</v>
      </c>
      <c r="F643" s="82">
        <v>1.09697133E-2</v>
      </c>
    </row>
    <row r="644" spans="5:6" x14ac:dyDescent="0.2">
      <c r="E644" s="82">
        <v>31.975000399999999</v>
      </c>
      <c r="F644" s="82">
        <v>0</v>
      </c>
    </row>
    <row r="645" spans="5:6" x14ac:dyDescent="0.2">
      <c r="E645" s="82">
        <v>32.0249977</v>
      </c>
      <c r="F645" s="82">
        <v>0</v>
      </c>
    </row>
    <row r="646" spans="5:6" x14ac:dyDescent="0.2">
      <c r="E646" s="82">
        <v>32.075000799999998</v>
      </c>
      <c r="F646" s="82">
        <v>0</v>
      </c>
    </row>
    <row r="647" spans="5:6" x14ac:dyDescent="0.2">
      <c r="E647" s="82">
        <v>32.125</v>
      </c>
      <c r="F647" s="82">
        <v>0</v>
      </c>
    </row>
    <row r="648" spans="5:6" x14ac:dyDescent="0.2">
      <c r="E648" s="82">
        <v>32.174999200000002</v>
      </c>
      <c r="F648" s="82">
        <v>0</v>
      </c>
    </row>
    <row r="649" spans="5:6" x14ac:dyDescent="0.2">
      <c r="E649" s="82">
        <v>32.224998499999998</v>
      </c>
      <c r="F649" s="82">
        <v>0.73826235500000004</v>
      </c>
    </row>
    <row r="650" spans="5:6" x14ac:dyDescent="0.2">
      <c r="E650" s="82">
        <v>32.2749977</v>
      </c>
      <c r="F650" s="82">
        <v>0.73826235500000004</v>
      </c>
    </row>
    <row r="651" spans="5:6" x14ac:dyDescent="0.2">
      <c r="E651" s="82">
        <v>32.325000799999998</v>
      </c>
      <c r="F651" s="82">
        <v>0</v>
      </c>
    </row>
    <row r="652" spans="5:6" x14ac:dyDescent="0.2">
      <c r="E652" s="82">
        <v>32.375</v>
      </c>
      <c r="F652" s="82">
        <v>0</v>
      </c>
    </row>
    <row r="653" spans="5:6" x14ac:dyDescent="0.2">
      <c r="E653" s="82">
        <v>32.424999200000002</v>
      </c>
      <c r="F653" s="82">
        <v>0</v>
      </c>
    </row>
    <row r="654" spans="5:6" x14ac:dyDescent="0.2">
      <c r="E654" s="82">
        <v>32.474998499999998</v>
      </c>
      <c r="F654" s="82">
        <v>0</v>
      </c>
    </row>
    <row r="655" spans="5:6" x14ac:dyDescent="0.2">
      <c r="E655" s="82">
        <v>32.5249977</v>
      </c>
      <c r="F655" s="82">
        <v>0</v>
      </c>
    </row>
    <row r="656" spans="5:6" x14ac:dyDescent="0.2">
      <c r="E656" s="82">
        <v>32.575000799999998</v>
      </c>
      <c r="F656" s="82">
        <v>0</v>
      </c>
    </row>
    <row r="657" spans="5:6" x14ac:dyDescent="0.2">
      <c r="E657" s="82">
        <v>32.625</v>
      </c>
      <c r="F657" s="82">
        <v>0</v>
      </c>
    </row>
    <row r="658" spans="5:6" x14ac:dyDescent="0.2">
      <c r="E658" s="82">
        <v>32.674999200000002</v>
      </c>
      <c r="F658" s="82">
        <v>0</v>
      </c>
    </row>
    <row r="659" spans="5:6" x14ac:dyDescent="0.2">
      <c r="E659" s="82">
        <v>32.724998499999998</v>
      </c>
      <c r="F659" s="82">
        <v>0</v>
      </c>
    </row>
    <row r="660" spans="5:6" x14ac:dyDescent="0.2">
      <c r="E660" s="82">
        <v>32.7749977</v>
      </c>
      <c r="F660" s="82">
        <v>0</v>
      </c>
    </row>
    <row r="661" spans="5:6" x14ac:dyDescent="0.2">
      <c r="E661" s="82">
        <v>32.825000799999998</v>
      </c>
      <c r="F661" s="82">
        <v>0</v>
      </c>
    </row>
    <row r="662" spans="5:6" x14ac:dyDescent="0.2">
      <c r="E662" s="82">
        <v>32.875</v>
      </c>
      <c r="F662" s="82">
        <v>0</v>
      </c>
    </row>
  </sheetData>
  <mergeCells count="4">
    <mergeCell ref="B3:C3"/>
    <mergeCell ref="E3:F3"/>
    <mergeCell ref="H3:I3"/>
    <mergeCell ref="K3:L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F61AF-CE94-0444-9550-274E15A8504D}">
  <dimension ref="A1:Y105"/>
  <sheetViews>
    <sheetView zoomScale="90" zoomScaleNormal="90" workbookViewId="0">
      <selection activeCell="Q23" sqref="Q23"/>
    </sheetView>
  </sheetViews>
  <sheetFormatPr baseColWidth="10" defaultColWidth="10.83203125" defaultRowHeight="16" x14ac:dyDescent="0.2"/>
  <cols>
    <col min="1" max="16384" width="10.83203125" style="4"/>
  </cols>
  <sheetData>
    <row r="1" spans="1:25" x14ac:dyDescent="0.2">
      <c r="A1" s="4" t="s">
        <v>161</v>
      </c>
    </row>
    <row r="3" spans="1:25" x14ac:dyDescent="0.2">
      <c r="B3" s="106" t="s">
        <v>3</v>
      </c>
      <c r="C3" s="106"/>
      <c r="D3" s="106"/>
      <c r="F3" s="106" t="s">
        <v>4</v>
      </c>
      <c r="G3" s="106"/>
      <c r="H3" s="106"/>
      <c r="J3" s="107" t="s">
        <v>5</v>
      </c>
      <c r="K3" s="107"/>
      <c r="L3" s="107"/>
      <c r="N3" s="106" t="s">
        <v>6</v>
      </c>
      <c r="O3" s="106"/>
      <c r="P3" s="106"/>
    </row>
    <row r="4" spans="1:25" x14ac:dyDescent="0.2">
      <c r="B4" s="48" t="s">
        <v>162</v>
      </c>
      <c r="C4" s="48" t="s">
        <v>163</v>
      </c>
      <c r="D4" s="48" t="s">
        <v>164</v>
      </c>
      <c r="F4" s="48" t="s">
        <v>162</v>
      </c>
      <c r="G4" s="48" t="s">
        <v>163</v>
      </c>
      <c r="H4" s="48" t="s">
        <v>164</v>
      </c>
      <c r="J4" s="49" t="s">
        <v>162</v>
      </c>
      <c r="K4" s="49" t="s">
        <v>163</v>
      </c>
      <c r="L4" s="48" t="s">
        <v>164</v>
      </c>
      <c r="N4" s="48" t="s">
        <v>162</v>
      </c>
      <c r="O4" s="48" t="s">
        <v>163</v>
      </c>
      <c r="P4" s="48" t="s">
        <v>164</v>
      </c>
    </row>
    <row r="5" spans="1:25" x14ac:dyDescent="0.2">
      <c r="B5" s="4">
        <v>0.05</v>
      </c>
      <c r="C5" s="4">
        <v>0</v>
      </c>
      <c r="D5" s="4">
        <v>0</v>
      </c>
      <c r="F5" s="4">
        <v>0.05</v>
      </c>
      <c r="G5" s="4">
        <v>0</v>
      </c>
      <c r="H5" s="4">
        <v>0</v>
      </c>
      <c r="J5" s="4">
        <v>0.05</v>
      </c>
      <c r="K5" s="4">
        <v>0</v>
      </c>
      <c r="L5" s="4">
        <v>0</v>
      </c>
      <c r="N5" s="4">
        <v>0.05</v>
      </c>
      <c r="O5" s="4">
        <v>0</v>
      </c>
      <c r="P5" s="4">
        <v>0</v>
      </c>
    </row>
    <row r="6" spans="1:25" x14ac:dyDescent="0.2">
      <c r="B6" s="4">
        <v>0.15</v>
      </c>
      <c r="C6" s="4">
        <v>0</v>
      </c>
      <c r="D6" s="4">
        <v>0</v>
      </c>
      <c r="F6" s="4">
        <v>0.15</v>
      </c>
      <c r="G6" s="4">
        <v>0</v>
      </c>
      <c r="H6" s="4">
        <v>0</v>
      </c>
      <c r="J6" s="4">
        <v>0.15</v>
      </c>
      <c r="K6" s="4">
        <v>0</v>
      </c>
      <c r="L6" s="4">
        <v>0</v>
      </c>
      <c r="N6" s="4">
        <v>0.15</v>
      </c>
      <c r="O6" s="4">
        <v>0</v>
      </c>
      <c r="P6" s="4">
        <v>0</v>
      </c>
    </row>
    <row r="7" spans="1:25" x14ac:dyDescent="0.2">
      <c r="B7" s="4">
        <v>0.25</v>
      </c>
      <c r="C7" s="4">
        <v>0</v>
      </c>
      <c r="D7" s="4">
        <v>0</v>
      </c>
      <c r="F7" s="4">
        <v>0.25</v>
      </c>
      <c r="G7" s="4">
        <v>0</v>
      </c>
      <c r="H7" s="4">
        <v>0</v>
      </c>
      <c r="J7" s="4">
        <v>0.25</v>
      </c>
      <c r="K7" s="4">
        <v>0</v>
      </c>
      <c r="L7" s="4">
        <v>0</v>
      </c>
      <c r="N7" s="4">
        <v>0.25</v>
      </c>
      <c r="O7" s="4">
        <v>0</v>
      </c>
      <c r="P7" s="4">
        <v>0</v>
      </c>
    </row>
    <row r="8" spans="1:25" x14ac:dyDescent="0.2">
      <c r="B8" s="4">
        <v>0.35</v>
      </c>
      <c r="C8" s="4">
        <v>0</v>
      </c>
      <c r="D8" s="4">
        <v>0</v>
      </c>
      <c r="F8" s="4">
        <v>0.35</v>
      </c>
      <c r="G8" s="4">
        <v>0</v>
      </c>
      <c r="H8" s="4">
        <v>0</v>
      </c>
      <c r="J8" s="4">
        <v>0.35</v>
      </c>
      <c r="K8" s="4">
        <v>0</v>
      </c>
      <c r="L8" s="4">
        <v>0</v>
      </c>
      <c r="N8" s="4">
        <v>0.35</v>
      </c>
      <c r="O8" s="4">
        <v>0</v>
      </c>
      <c r="P8" s="4">
        <v>0</v>
      </c>
    </row>
    <row r="9" spans="1:25" x14ac:dyDescent="0.2">
      <c r="B9" s="4">
        <v>0.45</v>
      </c>
      <c r="C9" s="4">
        <v>0</v>
      </c>
      <c r="D9" s="4">
        <v>0</v>
      </c>
      <c r="F9" s="4">
        <v>0.45</v>
      </c>
      <c r="G9" s="4">
        <v>0</v>
      </c>
      <c r="H9" s="4">
        <v>0</v>
      </c>
      <c r="J9" s="4">
        <v>0.45</v>
      </c>
      <c r="K9" s="4">
        <v>0</v>
      </c>
      <c r="L9" s="4">
        <v>0</v>
      </c>
      <c r="N9" s="4">
        <v>0.45</v>
      </c>
      <c r="O9" s="4">
        <v>0</v>
      </c>
      <c r="P9" s="4">
        <v>0</v>
      </c>
    </row>
    <row r="10" spans="1:25" x14ac:dyDescent="0.2">
      <c r="B10" s="4">
        <v>0.55000000000000004</v>
      </c>
      <c r="C10" s="4">
        <v>0</v>
      </c>
      <c r="D10" s="4">
        <v>0</v>
      </c>
      <c r="F10" s="4">
        <v>0.55000000000000004</v>
      </c>
      <c r="G10" s="4">
        <v>0</v>
      </c>
      <c r="H10" s="4">
        <v>0</v>
      </c>
      <c r="J10" s="4">
        <v>0.55000000000000004</v>
      </c>
      <c r="K10" s="4">
        <v>0</v>
      </c>
      <c r="L10" s="4">
        <v>0</v>
      </c>
      <c r="N10" s="4">
        <v>0.55000000000000004</v>
      </c>
      <c r="O10" s="4">
        <v>0</v>
      </c>
      <c r="P10" s="4">
        <v>0</v>
      </c>
    </row>
    <row r="11" spans="1:25" x14ac:dyDescent="0.2">
      <c r="B11" s="4">
        <v>0.65</v>
      </c>
      <c r="C11" s="4">
        <v>0</v>
      </c>
      <c r="D11" s="4">
        <v>0</v>
      </c>
      <c r="F11" s="4">
        <v>0.65</v>
      </c>
      <c r="G11" s="4">
        <v>0</v>
      </c>
      <c r="H11" s="4">
        <v>0</v>
      </c>
      <c r="J11" s="4">
        <v>0.65</v>
      </c>
      <c r="K11" s="4">
        <v>0</v>
      </c>
      <c r="L11" s="4">
        <v>0</v>
      </c>
      <c r="N11" s="4">
        <v>0.65</v>
      </c>
      <c r="O11" s="4">
        <v>0</v>
      </c>
      <c r="P11" s="4">
        <v>0</v>
      </c>
    </row>
    <row r="12" spans="1:25" x14ac:dyDescent="0.2">
      <c r="B12" s="4">
        <v>0.75</v>
      </c>
      <c r="C12" s="4">
        <v>0</v>
      </c>
      <c r="D12" s="4">
        <v>0</v>
      </c>
      <c r="F12" s="4">
        <v>0.75</v>
      </c>
      <c r="G12" s="4">
        <v>0</v>
      </c>
      <c r="H12" s="4">
        <v>0</v>
      </c>
      <c r="J12" s="4">
        <v>0.75</v>
      </c>
      <c r="K12" s="4">
        <v>0</v>
      </c>
      <c r="L12" s="4">
        <v>0</v>
      </c>
      <c r="N12" s="4">
        <v>0.75</v>
      </c>
      <c r="O12" s="4">
        <v>0</v>
      </c>
      <c r="P12" s="4">
        <v>0</v>
      </c>
      <c r="Y12" s="1"/>
    </row>
    <row r="13" spans="1:25" x14ac:dyDescent="0.2">
      <c r="B13" s="4">
        <v>0.85</v>
      </c>
      <c r="C13" s="4">
        <v>0</v>
      </c>
      <c r="D13" s="4">
        <v>0</v>
      </c>
      <c r="F13" s="4">
        <v>0.85</v>
      </c>
      <c r="G13" s="4">
        <v>0</v>
      </c>
      <c r="H13" s="4">
        <v>0</v>
      </c>
      <c r="J13" s="4">
        <v>0.85</v>
      </c>
      <c r="K13" s="4">
        <v>0</v>
      </c>
      <c r="L13" s="4">
        <v>0</v>
      </c>
      <c r="N13" s="4">
        <v>0.85</v>
      </c>
      <c r="O13" s="4">
        <v>0</v>
      </c>
      <c r="P13" s="4">
        <v>0</v>
      </c>
    </row>
    <row r="14" spans="1:25" x14ac:dyDescent="0.2">
      <c r="B14" s="4">
        <v>0.95</v>
      </c>
      <c r="C14" s="4">
        <v>0</v>
      </c>
      <c r="D14" s="4">
        <v>0</v>
      </c>
      <c r="F14" s="4">
        <v>0.95</v>
      </c>
      <c r="G14" s="4">
        <v>0</v>
      </c>
      <c r="H14" s="4">
        <v>0</v>
      </c>
      <c r="J14" s="4">
        <v>0.95</v>
      </c>
      <c r="K14" s="4">
        <v>0</v>
      </c>
      <c r="L14" s="4">
        <v>0</v>
      </c>
      <c r="N14" s="4">
        <v>0.95</v>
      </c>
      <c r="O14" s="4">
        <v>0</v>
      </c>
      <c r="P14" s="4">
        <v>0</v>
      </c>
    </row>
    <row r="15" spans="1:25" x14ac:dyDescent="0.2">
      <c r="B15" s="4">
        <v>1.05</v>
      </c>
      <c r="C15" s="4">
        <v>0</v>
      </c>
      <c r="D15" s="4">
        <v>0</v>
      </c>
      <c r="F15" s="4">
        <v>1.05</v>
      </c>
      <c r="G15" s="4">
        <v>0</v>
      </c>
      <c r="H15" s="4">
        <v>0</v>
      </c>
      <c r="J15" s="4">
        <v>1.05</v>
      </c>
      <c r="K15" s="4">
        <v>4.63330318454448E-4</v>
      </c>
      <c r="L15" s="77">
        <v>1.25674321280118E-5</v>
      </c>
      <c r="N15" s="4">
        <v>1.05</v>
      </c>
      <c r="O15" s="4">
        <v>0</v>
      </c>
      <c r="P15" s="4">
        <v>0</v>
      </c>
    </row>
    <row r="16" spans="1:25" x14ac:dyDescent="0.2">
      <c r="B16" s="4">
        <v>1.1499999999999999</v>
      </c>
      <c r="C16" s="4">
        <v>1.12936514911367</v>
      </c>
      <c r="D16" s="4">
        <v>3.6130206861914101E-2</v>
      </c>
      <c r="F16" s="4">
        <v>1.1499999999999999</v>
      </c>
      <c r="G16" s="4">
        <v>0.39804341809548899</v>
      </c>
      <c r="H16" s="4">
        <v>1.0679294973241301E-2</v>
      </c>
      <c r="J16" s="4">
        <v>1.1499999999999999</v>
      </c>
      <c r="K16" s="4">
        <v>0.25238654307280201</v>
      </c>
      <c r="L16" s="4">
        <v>6.8178319294464303E-3</v>
      </c>
      <c r="N16" s="4">
        <v>1.1499999999999999</v>
      </c>
      <c r="O16" s="4">
        <v>0.224298766145416</v>
      </c>
      <c r="P16" s="4">
        <v>1.17879444373645E-2</v>
      </c>
    </row>
    <row r="17" spans="2:25" x14ac:dyDescent="0.2">
      <c r="B17" s="4">
        <v>1.25</v>
      </c>
      <c r="C17" s="4">
        <v>1.2360157711825699</v>
      </c>
      <c r="D17" s="4">
        <v>8.2556424019838606E-2</v>
      </c>
      <c r="F17" s="4">
        <v>1.25</v>
      </c>
      <c r="G17" s="4">
        <v>0.68839247926842095</v>
      </c>
      <c r="H17" s="4">
        <v>3.23036592290128E-2</v>
      </c>
      <c r="J17" s="4">
        <v>1.25</v>
      </c>
      <c r="K17" s="4">
        <v>0.41358935704059302</v>
      </c>
      <c r="L17" s="4">
        <v>2.01078914048189E-2</v>
      </c>
      <c r="N17" s="4">
        <v>1.25</v>
      </c>
      <c r="O17" s="4">
        <v>0.57968620476322896</v>
      </c>
      <c r="P17" s="4">
        <v>4.7788963935261802E-2</v>
      </c>
    </row>
    <row r="18" spans="2:25" x14ac:dyDescent="0.2">
      <c r="B18" s="4">
        <v>1.35</v>
      </c>
      <c r="C18" s="4">
        <v>6.96220744076403</v>
      </c>
      <c r="D18" s="4">
        <v>0.38877640706909</v>
      </c>
      <c r="F18" s="4">
        <v>1.35</v>
      </c>
      <c r="G18" s="4">
        <v>7.5823321530394399</v>
      </c>
      <c r="H18" s="4">
        <v>0.311632458291554</v>
      </c>
      <c r="J18" s="4">
        <v>1.35</v>
      </c>
      <c r="K18" s="4">
        <v>6.2563137110256797</v>
      </c>
      <c r="L18" s="4">
        <v>0.25227863253770999</v>
      </c>
      <c r="N18" s="4">
        <v>1.35</v>
      </c>
      <c r="O18" s="4">
        <v>2.9221550644057301</v>
      </c>
      <c r="P18" s="4">
        <v>0.25939849624060102</v>
      </c>
    </row>
    <row r="19" spans="2:25" x14ac:dyDescent="0.2">
      <c r="B19" s="4">
        <v>1.45</v>
      </c>
      <c r="C19" s="4">
        <v>29.340529297907899</v>
      </c>
      <c r="D19" s="4">
        <v>1.8762752299337599</v>
      </c>
      <c r="F19" s="4">
        <v>1.45</v>
      </c>
      <c r="G19" s="4">
        <v>41.878410554343603</v>
      </c>
      <c r="H19" s="4">
        <v>2.0894451357261001</v>
      </c>
      <c r="J19" s="4">
        <v>1.45</v>
      </c>
      <c r="K19" s="4">
        <v>48.277317379311903</v>
      </c>
      <c r="L19" s="4">
        <v>2.3206454633140901</v>
      </c>
      <c r="N19" s="4">
        <v>1.45</v>
      </c>
      <c r="O19" s="4">
        <v>24.927659837838199</v>
      </c>
      <c r="P19" s="4">
        <v>2.3420415445393101</v>
      </c>
    </row>
    <row r="20" spans="2:25" x14ac:dyDescent="0.2">
      <c r="B20" s="4">
        <v>1.55</v>
      </c>
      <c r="C20" s="4">
        <v>4.7725914197588901</v>
      </c>
      <c r="D20" s="4">
        <v>2.1528784882443399</v>
      </c>
      <c r="F20" s="4">
        <v>1.55</v>
      </c>
      <c r="G20" s="4">
        <v>4.7088714695717897</v>
      </c>
      <c r="H20" s="4">
        <v>2.3179627191127898</v>
      </c>
      <c r="J20" s="4">
        <v>1.55</v>
      </c>
      <c r="K20" s="4">
        <v>3.26932078112914</v>
      </c>
      <c r="L20" s="4">
        <v>2.4805346185627202</v>
      </c>
      <c r="N20" s="4">
        <v>1.55</v>
      </c>
      <c r="O20" s="4">
        <v>2.1941381978867298</v>
      </c>
      <c r="P20" s="4">
        <v>2.5514846438129202</v>
      </c>
    </row>
    <row r="21" spans="2:25" x14ac:dyDescent="0.2">
      <c r="B21" s="4">
        <v>1.65</v>
      </c>
      <c r="C21" s="4">
        <v>0.682443033213323</v>
      </c>
      <c r="D21" s="4">
        <v>2.1975703926923398</v>
      </c>
      <c r="F21" s="4">
        <v>1.65</v>
      </c>
      <c r="G21" s="4">
        <v>0.58488090914489799</v>
      </c>
      <c r="H21" s="4">
        <v>2.35009724923589</v>
      </c>
      <c r="J21" s="4">
        <v>1.65</v>
      </c>
      <c r="K21" s="4">
        <v>0.377930070077937</v>
      </c>
      <c r="L21" s="4">
        <v>2.5014342581915998</v>
      </c>
      <c r="N21" s="4">
        <v>1.65</v>
      </c>
      <c r="O21" s="4">
        <v>0.202599308685393</v>
      </c>
      <c r="P21" s="4">
        <v>2.5734038486045598</v>
      </c>
    </row>
    <row r="22" spans="2:25" x14ac:dyDescent="0.2">
      <c r="B22" s="4">
        <v>1.75</v>
      </c>
      <c r="C22" s="4">
        <v>4.5776298542428602E-2</v>
      </c>
      <c r="D22" s="4">
        <v>2.2009213045798401</v>
      </c>
      <c r="F22" s="4">
        <v>1.75</v>
      </c>
      <c r="G22" s="4">
        <v>5.6734805384097198E-2</v>
      </c>
      <c r="H22" s="4">
        <v>2.3535885572079098</v>
      </c>
      <c r="J22" s="4">
        <v>1.75</v>
      </c>
      <c r="K22" s="4">
        <v>2.2417557173787302E-2</v>
      </c>
      <c r="L22" s="4">
        <v>2.5028103920096201</v>
      </c>
      <c r="N22" s="4">
        <v>1.75</v>
      </c>
      <c r="O22" s="4">
        <v>9.9396890752677606E-3</v>
      </c>
      <c r="P22" s="4">
        <v>2.5746145023575799</v>
      </c>
    </row>
    <row r="23" spans="2:25" x14ac:dyDescent="0.2">
      <c r="B23" s="4">
        <v>1.85</v>
      </c>
      <c r="C23" s="4">
        <v>1.26260750915922E-2</v>
      </c>
      <c r="D23" s="4">
        <v>2.2019807263709699</v>
      </c>
      <c r="F23" s="4">
        <v>1.85</v>
      </c>
      <c r="G23" s="4">
        <v>7.9303833956823507E-3</v>
      </c>
      <c r="H23" s="4">
        <v>2.35414426712734</v>
      </c>
      <c r="J23" s="4">
        <v>1.85</v>
      </c>
      <c r="K23" s="4">
        <v>7.1553678371460098E-3</v>
      </c>
      <c r="L23" s="4">
        <v>2.50328795443049</v>
      </c>
      <c r="N23" s="4">
        <v>1.85</v>
      </c>
      <c r="O23" s="4">
        <v>2.3402704683399E-3</v>
      </c>
      <c r="P23" s="4">
        <v>2.5749330954504899</v>
      </c>
      <c r="Y23" s="1"/>
    </row>
    <row r="24" spans="2:25" x14ac:dyDescent="0.2">
      <c r="B24" s="4">
        <v>1.95</v>
      </c>
      <c r="C24" s="4">
        <v>5.12317620235572E-3</v>
      </c>
      <c r="D24" s="4">
        <v>2.2024515805003602</v>
      </c>
      <c r="F24" s="4">
        <v>1.95</v>
      </c>
      <c r="G24" s="4">
        <v>2.9406333192627701E-3</v>
      </c>
      <c r="H24" s="4">
        <v>2.35437379948536</v>
      </c>
      <c r="J24" s="4">
        <v>1.95</v>
      </c>
      <c r="K24" s="4">
        <v>1.40807131233926E-3</v>
      </c>
      <c r="L24" s="4">
        <v>2.5033947776035799</v>
      </c>
      <c r="N24" s="4">
        <v>1.95</v>
      </c>
      <c r="O24" s="4">
        <v>4.25078888822034E-4</v>
      </c>
      <c r="P24" s="4">
        <v>2.57499681406907</v>
      </c>
    </row>
    <row r="25" spans="2:25" x14ac:dyDescent="0.2">
      <c r="B25" s="4">
        <v>2.0499999999999998</v>
      </c>
      <c r="C25" s="4">
        <v>1.650866045488E-2</v>
      </c>
      <c r="D25" s="4">
        <v>2.2041388077973401</v>
      </c>
      <c r="F25" s="4">
        <v>2.0499999999999998</v>
      </c>
      <c r="G25" s="4">
        <v>3.7438732635740801E-3</v>
      </c>
      <c r="H25" s="4">
        <v>2.35469997704676</v>
      </c>
      <c r="J25" s="4">
        <v>2.0499999999999998</v>
      </c>
      <c r="K25" s="4">
        <v>2.4256638190771501E-3</v>
      </c>
      <c r="L25" s="4">
        <v>2.5036084239497498</v>
      </c>
      <c r="N25" s="4">
        <v>2.0499999999999998</v>
      </c>
      <c r="O25" s="4">
        <v>8.0153922635000895E-3</v>
      </c>
      <c r="P25" s="4">
        <v>2.5763349050592499</v>
      </c>
    </row>
    <row r="26" spans="2:25" x14ac:dyDescent="0.2">
      <c r="B26" s="4">
        <v>2.15</v>
      </c>
      <c r="C26" s="4">
        <v>4.9676517535914302E-2</v>
      </c>
      <c r="D26" s="4">
        <v>2.2095850205606302</v>
      </c>
      <c r="F26" s="4">
        <v>2.15</v>
      </c>
      <c r="G26" s="4">
        <v>3.1337731303738098E-2</v>
      </c>
      <c r="H26" s="4">
        <v>2.35761141379851</v>
      </c>
      <c r="J26" s="4">
        <v>2.15</v>
      </c>
      <c r="K26" s="4">
        <v>2.36989186016166E-2</v>
      </c>
      <c r="L26" s="4">
        <v>2.5058705617327899</v>
      </c>
      <c r="N26" s="4">
        <v>2.15</v>
      </c>
      <c r="O26" s="4">
        <v>3.0514675135312402E-2</v>
      </c>
      <c r="P26" s="4">
        <v>2.5819421434943202</v>
      </c>
    </row>
    <row r="27" spans="2:25" x14ac:dyDescent="0.2">
      <c r="B27" s="4">
        <v>2.25</v>
      </c>
      <c r="C27" s="4">
        <v>0.25844365201473801</v>
      </c>
      <c r="D27" s="4">
        <v>2.24122641805568</v>
      </c>
      <c r="F27" s="4">
        <v>2.25</v>
      </c>
      <c r="G27" s="4">
        <v>0.19361766374997799</v>
      </c>
      <c r="H27" s="4">
        <v>2.3773149546371499</v>
      </c>
      <c r="J27" s="4">
        <v>2.25</v>
      </c>
      <c r="K27" s="4">
        <v>0.17188708453469201</v>
      </c>
      <c r="L27" s="4">
        <v>2.5236786130581801</v>
      </c>
      <c r="N27" s="4">
        <v>2.25</v>
      </c>
      <c r="O27" s="4">
        <v>0.18662299764342899</v>
      </c>
      <c r="P27" s="4">
        <v>2.6194724098381501</v>
      </c>
    </row>
    <row r="28" spans="2:25" x14ac:dyDescent="0.2">
      <c r="B28" s="4">
        <v>2.35</v>
      </c>
      <c r="C28" s="4">
        <v>1.3036163218096899</v>
      </c>
      <c r="D28" s="4">
        <v>2.4151599334526099</v>
      </c>
      <c r="F28" s="4">
        <v>2.35</v>
      </c>
      <c r="G28" s="4">
        <v>1.4097761614098601</v>
      </c>
      <c r="H28" s="4">
        <v>2.5343875714268398</v>
      </c>
      <c r="J28" s="4">
        <v>2.35</v>
      </c>
      <c r="K28" s="4">
        <v>1.15346887422601</v>
      </c>
      <c r="L28" s="4">
        <v>2.6534373497799102</v>
      </c>
      <c r="N28" s="4">
        <v>2.35</v>
      </c>
      <c r="O28" s="4">
        <v>0.80418868151307099</v>
      </c>
      <c r="P28" s="4">
        <v>2.7959092646871402</v>
      </c>
    </row>
    <row r="29" spans="2:25" x14ac:dyDescent="0.2">
      <c r="B29" s="4">
        <v>2.4500000000000002</v>
      </c>
      <c r="C29" s="4">
        <v>9.2296906947276192</v>
      </c>
      <c r="D29" s="4">
        <v>3.7511378974793601</v>
      </c>
      <c r="F29" s="4">
        <v>2.4500000000000002</v>
      </c>
      <c r="G29" s="4">
        <v>13.500429947113201</v>
      </c>
      <c r="H29" s="4">
        <v>4.1706995904659498</v>
      </c>
      <c r="J29" s="4">
        <v>2.4500000000000002</v>
      </c>
      <c r="K29" s="4">
        <v>15.1507036847701</v>
      </c>
      <c r="L29" s="4">
        <v>4.5065994727962204</v>
      </c>
      <c r="N29" s="4">
        <v>2.4500000000000002</v>
      </c>
      <c r="O29" s="4">
        <v>7.4775928435702097</v>
      </c>
      <c r="P29" s="4">
        <v>4.5788836498024699</v>
      </c>
    </row>
    <row r="30" spans="2:25" x14ac:dyDescent="0.2">
      <c r="B30" s="4">
        <v>2.5499999999999998</v>
      </c>
      <c r="C30" s="4">
        <v>10.2101048218298</v>
      </c>
      <c r="D30" s="4">
        <v>5.3509432777725401</v>
      </c>
      <c r="F30" s="4">
        <v>2.5499999999999998</v>
      </c>
      <c r="G30" s="4">
        <v>14.1361093189836</v>
      </c>
      <c r="H30" s="4">
        <v>6.0263841405221203</v>
      </c>
      <c r="J30" s="4">
        <v>2.5499999999999998</v>
      </c>
      <c r="K30" s="4">
        <v>16.127446210519601</v>
      </c>
      <c r="L30" s="4">
        <v>6.64196328424703</v>
      </c>
      <c r="N30" s="4">
        <v>2.5499999999999998</v>
      </c>
      <c r="O30" s="4">
        <v>8.3272784285321393</v>
      </c>
      <c r="P30" s="4">
        <v>6.7300879316936397</v>
      </c>
    </row>
    <row r="31" spans="2:25" x14ac:dyDescent="0.2">
      <c r="B31" s="4">
        <v>2.65</v>
      </c>
      <c r="C31" s="4">
        <v>2.19607730983769</v>
      </c>
      <c r="D31" s="4">
        <v>5.7230200583859103</v>
      </c>
      <c r="F31" s="4">
        <v>2.65</v>
      </c>
      <c r="G31" s="4">
        <v>1.93134978078528</v>
      </c>
      <c r="H31" s="4">
        <v>6.3000108725853696</v>
      </c>
      <c r="J31" s="4">
        <v>2.65</v>
      </c>
      <c r="K31" s="4">
        <v>1.5509450751272</v>
      </c>
      <c r="L31" s="4">
        <v>6.8638161636028299</v>
      </c>
      <c r="N31" s="4">
        <v>2.65</v>
      </c>
      <c r="O31" s="4">
        <v>1.27913124078656</v>
      </c>
      <c r="P31" s="4">
        <v>7.0869121957435901</v>
      </c>
    </row>
    <row r="32" spans="2:25" x14ac:dyDescent="0.2">
      <c r="B32" s="4">
        <v>2.75</v>
      </c>
      <c r="C32" s="4">
        <v>1.29602903876472</v>
      </c>
      <c r="D32" s="4">
        <v>5.9597890573500303</v>
      </c>
      <c r="F32" s="4">
        <v>2.75</v>
      </c>
      <c r="G32" s="4">
        <v>1.3453264471352899</v>
      </c>
      <c r="H32" s="4">
        <v>6.5057926718774501</v>
      </c>
      <c r="J32" s="4">
        <v>2.75</v>
      </c>
      <c r="K32" s="4">
        <v>1.19737597886805</v>
      </c>
      <c r="L32" s="4">
        <v>7.0486139693291801</v>
      </c>
      <c r="N32" s="4">
        <v>2.75</v>
      </c>
      <c r="O32" s="4">
        <v>0.85244185276321904</v>
      </c>
      <c r="P32" s="4">
        <v>7.3429973238180102</v>
      </c>
    </row>
    <row r="33" spans="2:24" x14ac:dyDescent="0.2">
      <c r="B33" s="4">
        <v>2.85</v>
      </c>
      <c r="C33" s="4">
        <v>3.5550646871375799</v>
      </c>
      <c r="D33" s="4">
        <v>6.6559468876542001</v>
      </c>
      <c r="F33" s="4">
        <v>2.85</v>
      </c>
      <c r="G33" s="4">
        <v>5.1711089936874997</v>
      </c>
      <c r="H33" s="4">
        <v>7.3537576863138296</v>
      </c>
      <c r="J33" s="4">
        <v>2.85</v>
      </c>
      <c r="K33" s="4">
        <v>6.0286820438877902</v>
      </c>
      <c r="L33" s="4">
        <v>8.0465749034664107</v>
      </c>
      <c r="N33" s="4">
        <v>2.85</v>
      </c>
      <c r="O33" s="4">
        <v>3.04779070135034</v>
      </c>
      <c r="P33" s="4">
        <v>8.3263667643685402</v>
      </c>
    </row>
    <row r="34" spans="2:24" x14ac:dyDescent="0.2">
      <c r="B34" s="4">
        <v>2.95</v>
      </c>
      <c r="C34" s="4">
        <v>3.0756778474571802</v>
      </c>
      <c r="D34" s="4">
        <v>7.3012838622594698</v>
      </c>
      <c r="F34" s="4">
        <v>2.95</v>
      </c>
      <c r="G34" s="4">
        <v>4.2356137613955802</v>
      </c>
      <c r="H34" s="4">
        <v>8.0979982362250293</v>
      </c>
      <c r="J34" s="4">
        <v>2.95</v>
      </c>
      <c r="K34" s="4">
        <v>4.75178725029141</v>
      </c>
      <c r="L34" s="4">
        <v>8.8895605483170606</v>
      </c>
      <c r="N34" s="4">
        <v>2.95</v>
      </c>
      <c r="O34" s="4">
        <v>2.49383400140721</v>
      </c>
      <c r="P34" s="4">
        <v>9.1885433923792501</v>
      </c>
    </row>
    <row r="35" spans="2:24" x14ac:dyDescent="0.2">
      <c r="B35" s="4">
        <v>3.05</v>
      </c>
      <c r="C35" s="4">
        <v>1.5138757263470899</v>
      </c>
      <c r="D35" s="4">
        <v>7.6415622940013099</v>
      </c>
      <c r="F35" s="4">
        <v>3.05</v>
      </c>
      <c r="G35" s="4">
        <v>1.7676851133339799</v>
      </c>
      <c r="H35" s="4">
        <v>8.4302040421856201</v>
      </c>
      <c r="J35" s="4">
        <v>3.05</v>
      </c>
      <c r="K35" s="4">
        <v>1.7775477112304101</v>
      </c>
      <c r="L35" s="4">
        <v>9.2285795974023106</v>
      </c>
      <c r="N35" s="4">
        <v>3.05</v>
      </c>
      <c r="O35" s="4">
        <v>1.0496404755612501</v>
      </c>
      <c r="P35" s="4">
        <v>9.5763986236778393</v>
      </c>
    </row>
    <row r="36" spans="2:24" x14ac:dyDescent="0.2">
      <c r="B36" s="4">
        <v>3.15</v>
      </c>
      <c r="C36" s="4">
        <v>1.5565713193872699</v>
      </c>
      <c r="D36" s="4">
        <v>8.0152242835169591</v>
      </c>
      <c r="F36" s="4">
        <v>3.15</v>
      </c>
      <c r="G36" s="4">
        <v>1.9900682006863799</v>
      </c>
      <c r="H36" s="4">
        <v>8.8300735711610692</v>
      </c>
      <c r="J36" s="4">
        <v>3.15</v>
      </c>
      <c r="K36" s="4">
        <v>2.1683416698412001</v>
      </c>
      <c r="L36" s="4">
        <v>9.6713490824203596</v>
      </c>
      <c r="N36" s="4">
        <v>3.15</v>
      </c>
      <c r="O36" s="4">
        <v>1.13237387469201</v>
      </c>
      <c r="P36" s="4">
        <v>10.0227475468331</v>
      </c>
    </row>
    <row r="37" spans="2:24" x14ac:dyDescent="0.2">
      <c r="B37" s="4">
        <v>3.25</v>
      </c>
      <c r="C37" s="4">
        <v>1.7716355331770199</v>
      </c>
      <c r="D37" s="4">
        <v>8.4671029914932294</v>
      </c>
      <c r="F37" s="4">
        <v>3.25</v>
      </c>
      <c r="G37" s="4">
        <v>2.4314607156999699</v>
      </c>
      <c r="H37" s="4">
        <v>9.3492516037063407</v>
      </c>
      <c r="J37" s="4">
        <v>3.25</v>
      </c>
      <c r="K37" s="4">
        <v>2.78547415403734</v>
      </c>
      <c r="L37" s="4">
        <v>10.2768102600515</v>
      </c>
      <c r="N37" s="4">
        <v>3.25</v>
      </c>
      <c r="O37" s="4">
        <v>1.33410551489586</v>
      </c>
      <c r="P37" s="4">
        <v>10.582451892442901</v>
      </c>
    </row>
    <row r="38" spans="2:24" x14ac:dyDescent="0.2">
      <c r="B38" s="4">
        <v>3.35</v>
      </c>
      <c r="C38" s="4">
        <v>1.9648030012583699</v>
      </c>
      <c r="D38" s="4">
        <v>9.0003531405970403</v>
      </c>
      <c r="F38" s="4">
        <v>3.35</v>
      </c>
      <c r="G38" s="4">
        <v>2.7658996920497598</v>
      </c>
      <c r="H38" s="4">
        <v>9.9767326672868002</v>
      </c>
      <c r="J38" s="4">
        <v>3.35</v>
      </c>
      <c r="K38" s="4">
        <v>3.1786762327823102</v>
      </c>
      <c r="L38" s="4">
        <v>11.0100570875604</v>
      </c>
      <c r="N38" s="4">
        <v>3.35</v>
      </c>
      <c r="O38" s="4">
        <v>1.5235634631115</v>
      </c>
      <c r="P38" s="4">
        <v>11.261692366509401</v>
      </c>
    </row>
    <row r="39" spans="2:24" x14ac:dyDescent="0.2">
      <c r="B39" s="4">
        <v>3.45</v>
      </c>
      <c r="C39" s="4">
        <v>2.10849564504456</v>
      </c>
      <c r="D39" s="4">
        <v>9.6077000345292998</v>
      </c>
      <c r="F39" s="4">
        <v>3.45</v>
      </c>
      <c r="G39" s="4">
        <v>2.9184236795412599</v>
      </c>
      <c r="H39" s="4">
        <v>10.6786546987689</v>
      </c>
      <c r="J39" s="4">
        <v>3.45</v>
      </c>
      <c r="K39" s="4">
        <v>3.33770597211271</v>
      </c>
      <c r="L39" s="4">
        <v>11.826569436633401</v>
      </c>
      <c r="N39" s="4">
        <v>3.45</v>
      </c>
      <c r="O39" s="4">
        <v>1.60102387393752</v>
      </c>
      <c r="P39" s="4">
        <v>12.018669555243999</v>
      </c>
    </row>
    <row r="40" spans="2:24" x14ac:dyDescent="0.2">
      <c r="B40" s="4">
        <v>3.55</v>
      </c>
      <c r="C40" s="4">
        <v>2.26706005730634</v>
      </c>
      <c r="D40" s="4">
        <v>10.299180713814801</v>
      </c>
      <c r="F40" s="4">
        <v>3.55</v>
      </c>
      <c r="G40" s="4">
        <v>3.0281184837888699</v>
      </c>
      <c r="H40" s="4">
        <v>11.449943824975501</v>
      </c>
      <c r="J40" s="4">
        <v>3.55</v>
      </c>
      <c r="K40" s="4">
        <v>3.3977032747286202</v>
      </c>
      <c r="L40" s="4">
        <v>12.706050904383799</v>
      </c>
      <c r="N40" s="4">
        <v>3.55</v>
      </c>
      <c r="O40" s="4">
        <v>1.65245129785148</v>
      </c>
      <c r="P40" s="4">
        <v>12.845928380272699</v>
      </c>
    </row>
    <row r="41" spans="2:24" x14ac:dyDescent="0.2">
      <c r="B41" s="4">
        <v>3.65</v>
      </c>
      <c r="C41" s="4">
        <v>2.6625665689710898</v>
      </c>
      <c r="D41" s="4">
        <v>11.157594877107</v>
      </c>
      <c r="F41" s="4">
        <v>3.65</v>
      </c>
      <c r="G41" s="4">
        <v>3.44843157901192</v>
      </c>
      <c r="H41" s="4">
        <v>12.3785955035819</v>
      </c>
      <c r="J41" s="4">
        <v>3.65</v>
      </c>
      <c r="K41" s="4">
        <v>3.6975592895765201</v>
      </c>
      <c r="L41" s="4">
        <v>13.717377302589201</v>
      </c>
      <c r="N41" s="4">
        <v>3.65</v>
      </c>
      <c r="O41" s="4">
        <v>1.8777090797595</v>
      </c>
      <c r="P41" s="4">
        <v>13.8396839556518</v>
      </c>
    </row>
    <row r="42" spans="2:24" x14ac:dyDescent="0.2">
      <c r="B42" s="4">
        <v>3.75</v>
      </c>
      <c r="C42" s="4">
        <v>4.7613634071892097</v>
      </c>
      <c r="D42" s="4">
        <v>12.775559531657001</v>
      </c>
      <c r="F42" s="4">
        <v>3.75</v>
      </c>
      <c r="G42" s="4">
        <v>6.5929444943002302</v>
      </c>
      <c r="H42" s="4">
        <v>14.2513258513838</v>
      </c>
      <c r="J42" s="4">
        <v>3.75</v>
      </c>
      <c r="K42" s="4">
        <v>7.4202376970257697</v>
      </c>
      <c r="L42" s="4">
        <v>15.851163901307901</v>
      </c>
      <c r="N42" s="4">
        <v>3.75</v>
      </c>
      <c r="O42" s="4">
        <v>3.7553190638862199</v>
      </c>
      <c r="P42" s="4">
        <v>15.937428316554</v>
      </c>
    </row>
    <row r="43" spans="2:24" x14ac:dyDescent="0.2">
      <c r="B43" s="4">
        <v>3.85</v>
      </c>
      <c r="C43" s="4">
        <v>5.81514670132034</v>
      </c>
      <c r="D43" s="4">
        <v>14.855643971497599</v>
      </c>
      <c r="F43" s="4">
        <v>3.85</v>
      </c>
      <c r="G43" s="4">
        <v>8.1386306798225903</v>
      </c>
      <c r="H43" s="4">
        <v>16.6886937192698</v>
      </c>
      <c r="J43" s="4">
        <v>3.85</v>
      </c>
      <c r="K43" s="4">
        <v>9.7617475443141704</v>
      </c>
      <c r="L43" s="4">
        <v>18.805892868924801</v>
      </c>
      <c r="N43" s="4">
        <v>3.85</v>
      </c>
      <c r="O43" s="4">
        <v>4.9644018633614397</v>
      </c>
      <c r="P43" s="4">
        <v>18.860456225309001</v>
      </c>
    </row>
    <row r="44" spans="2:24" x14ac:dyDescent="0.2">
      <c r="B44" s="4">
        <v>3.95</v>
      </c>
      <c r="C44" s="4">
        <v>2.8394738898447902</v>
      </c>
      <c r="D44" s="4">
        <v>15.927716043569699</v>
      </c>
      <c r="F44" s="4">
        <v>3.95</v>
      </c>
      <c r="G44" s="4">
        <v>3.7759712119180202</v>
      </c>
      <c r="H44" s="4">
        <v>17.879121011875199</v>
      </c>
      <c r="J44" s="4">
        <v>3.95</v>
      </c>
      <c r="K44" s="4">
        <v>3.9941434926499699</v>
      </c>
      <c r="L44" s="4">
        <v>20.086294272706901</v>
      </c>
      <c r="N44" s="4">
        <v>3.95</v>
      </c>
      <c r="O44" s="4">
        <v>2.1398866446065998</v>
      </c>
      <c r="P44" s="4">
        <v>20.186695552440401</v>
      </c>
    </row>
    <row r="45" spans="2:24" x14ac:dyDescent="0.2">
      <c r="B45" s="4">
        <v>4.05</v>
      </c>
      <c r="C45" s="4">
        <v>2.2220602085553001</v>
      </c>
      <c r="D45" s="4">
        <v>16.810567536177199</v>
      </c>
      <c r="F45" s="4">
        <v>4.05</v>
      </c>
      <c r="G45" s="4">
        <v>2.9094359554941498</v>
      </c>
      <c r="H45" s="4">
        <v>18.843640141585201</v>
      </c>
      <c r="J45" s="4">
        <v>4.05</v>
      </c>
      <c r="K45" s="4">
        <v>3.1345095117580102</v>
      </c>
      <c r="L45" s="4">
        <v>21.143472947031398</v>
      </c>
      <c r="N45" s="4">
        <v>4.05</v>
      </c>
      <c r="O45" s="4">
        <v>1.64257375639059</v>
      </c>
      <c r="P45" s="4">
        <v>21.256977188734499</v>
      </c>
    </row>
    <row r="46" spans="2:24" x14ac:dyDescent="0.2">
      <c r="B46" s="4">
        <v>4.1500000000000004</v>
      </c>
      <c r="C46" s="4">
        <v>2.3297832199953099</v>
      </c>
      <c r="D46" s="4">
        <v>17.782041623504998</v>
      </c>
      <c r="F46" s="4">
        <v>4.1500000000000004</v>
      </c>
      <c r="G46" s="4">
        <v>3.0340085213644001</v>
      </c>
      <c r="H46" s="4">
        <v>19.900141343609899</v>
      </c>
      <c r="J46" s="4">
        <v>4.1500000000000004</v>
      </c>
      <c r="K46" s="4">
        <v>3.2260314845216</v>
      </c>
      <c r="L46" s="4">
        <v>22.285035644379299</v>
      </c>
      <c r="N46" s="4">
        <v>4.1500000000000004</v>
      </c>
      <c r="O46" s="4">
        <v>1.7074609818016699</v>
      </c>
      <c r="P46" s="4">
        <v>22.425066904549499</v>
      </c>
      <c r="R46" s="108" t="s">
        <v>165</v>
      </c>
      <c r="S46" s="108"/>
      <c r="T46" s="108"/>
      <c r="U46" s="108"/>
      <c r="V46" s="108"/>
      <c r="W46" s="108"/>
      <c r="X46" s="108"/>
    </row>
    <row r="47" spans="2:24" x14ac:dyDescent="0.2">
      <c r="B47" s="4">
        <v>4.25</v>
      </c>
      <c r="C47" s="4">
        <v>3.5086599135413601</v>
      </c>
      <c r="D47" s="4">
        <v>19.313730106413001</v>
      </c>
      <c r="F47" s="4">
        <v>4.25</v>
      </c>
      <c r="G47" s="4">
        <v>4.8196401696553801</v>
      </c>
      <c r="H47" s="4">
        <v>21.6584679319134</v>
      </c>
      <c r="J47" s="4">
        <v>4.25</v>
      </c>
      <c r="K47" s="4">
        <v>5.3198921376093598</v>
      </c>
      <c r="L47" s="4">
        <v>24.252511130032001</v>
      </c>
      <c r="N47" s="4">
        <v>4.25</v>
      </c>
      <c r="O47" s="4">
        <v>2.6911662174050801</v>
      </c>
      <c r="P47" s="4">
        <v>24.3559959220084</v>
      </c>
      <c r="R47" s="108"/>
      <c r="S47" s="108"/>
      <c r="T47" s="108"/>
      <c r="U47" s="108"/>
      <c r="V47" s="108"/>
      <c r="W47" s="108"/>
      <c r="X47" s="108"/>
    </row>
    <row r="48" spans="2:24" x14ac:dyDescent="0.2">
      <c r="B48" s="4">
        <v>4.3499999999999996</v>
      </c>
      <c r="C48" s="4">
        <v>4.4386500671844704</v>
      </c>
      <c r="D48" s="4">
        <v>21.341149511881198</v>
      </c>
      <c r="F48" s="4">
        <v>4.3499999999999996</v>
      </c>
      <c r="G48" s="4">
        <v>6.2357677133185696</v>
      </c>
      <c r="H48" s="4">
        <v>24.042668857291201</v>
      </c>
      <c r="J48" s="4">
        <v>4.3499999999999996</v>
      </c>
      <c r="K48" s="4">
        <v>7.4481730372698802</v>
      </c>
      <c r="L48" s="4">
        <v>27.134694595689901</v>
      </c>
      <c r="N48" s="4">
        <v>4.3499999999999996</v>
      </c>
      <c r="O48" s="4">
        <v>3.8096321902947099</v>
      </c>
      <c r="P48" s="4">
        <v>27.219446922390699</v>
      </c>
    </row>
    <row r="49" spans="2:16" x14ac:dyDescent="0.2">
      <c r="B49" s="4">
        <v>4.45</v>
      </c>
      <c r="C49" s="4">
        <v>2.7666607387726101</v>
      </c>
      <c r="D49" s="4">
        <v>22.666187964968401</v>
      </c>
      <c r="F49" s="4">
        <v>4.45</v>
      </c>
      <c r="G49" s="4">
        <v>3.6728142874207599</v>
      </c>
      <c r="H49" s="4">
        <v>25.512908174976101</v>
      </c>
      <c r="J49" s="4">
        <v>4.45</v>
      </c>
      <c r="K49" s="4">
        <v>3.95634924964076</v>
      </c>
      <c r="L49" s="4">
        <v>28.741220863193998</v>
      </c>
      <c r="N49" s="4">
        <v>4.45</v>
      </c>
      <c r="O49" s="4">
        <v>2.0879498685073798</v>
      </c>
      <c r="P49" s="4">
        <v>28.861921753536301</v>
      </c>
    </row>
    <row r="50" spans="2:16" x14ac:dyDescent="0.2">
      <c r="B50" s="4">
        <v>4.55</v>
      </c>
      <c r="C50" s="4">
        <v>2.1763400102844002</v>
      </c>
      <c r="D50" s="4">
        <v>23.756128951250901</v>
      </c>
      <c r="F50" s="4">
        <v>4.55</v>
      </c>
      <c r="G50" s="4">
        <v>2.7949202922599601</v>
      </c>
      <c r="H50" s="4">
        <v>26.683559442840298</v>
      </c>
      <c r="J50" s="4">
        <v>4.55</v>
      </c>
      <c r="K50" s="4">
        <v>2.9372021537711701</v>
      </c>
      <c r="L50" s="4">
        <v>29.991900289993499</v>
      </c>
      <c r="N50" s="4">
        <v>4.55</v>
      </c>
      <c r="O50" s="4">
        <v>1.6202341459002401</v>
      </c>
      <c r="P50" s="4">
        <v>30.194341786670002</v>
      </c>
    </row>
    <row r="51" spans="2:16" x14ac:dyDescent="0.2">
      <c r="B51" s="4">
        <v>4.6500000000000004</v>
      </c>
      <c r="C51" s="4">
        <v>2.1006320358692898</v>
      </c>
      <c r="D51" s="4">
        <v>24.855369306588798</v>
      </c>
      <c r="F51" s="4">
        <v>4.6500000000000004</v>
      </c>
      <c r="G51" s="4">
        <v>2.6418868230067898</v>
      </c>
      <c r="H51" s="4">
        <v>27.838771639465001</v>
      </c>
      <c r="J51" s="4">
        <v>4.6500000000000004</v>
      </c>
      <c r="K51" s="4">
        <v>2.78136343234757</v>
      </c>
      <c r="L51" s="4">
        <v>31.228491625377401</v>
      </c>
      <c r="N51" s="4">
        <v>4.6500000000000004</v>
      </c>
      <c r="O51" s="4">
        <v>1.5392803105600401</v>
      </c>
      <c r="P51" s="4">
        <v>31.516375684975099</v>
      </c>
    </row>
    <row r="52" spans="2:16" x14ac:dyDescent="0.2">
      <c r="B52" s="4">
        <v>4.75</v>
      </c>
      <c r="C52" s="4">
        <v>2.11941888492193</v>
      </c>
      <c r="D52" s="4">
        <v>26.012822927457002</v>
      </c>
      <c r="F52" s="4">
        <v>4.75</v>
      </c>
      <c r="G52" s="4">
        <v>2.6182651574589202</v>
      </c>
      <c r="H52" s="4">
        <v>29.034550660207501</v>
      </c>
      <c r="J52" s="4">
        <v>4.75</v>
      </c>
      <c r="K52" s="4">
        <v>2.7178119187379202</v>
      </c>
      <c r="L52" s="4">
        <v>32.490883898920103</v>
      </c>
      <c r="N52" s="4">
        <v>4.75</v>
      </c>
      <c r="O52" s="4">
        <v>1.56053208145041</v>
      </c>
      <c r="P52" s="4">
        <v>32.914935644195197</v>
      </c>
    </row>
    <row r="53" spans="2:16" x14ac:dyDescent="0.2">
      <c r="B53" s="4">
        <v>4.8499999999999996</v>
      </c>
      <c r="C53" s="4">
        <v>2.39374619681023</v>
      </c>
      <c r="D53" s="4">
        <v>27.374595850205601</v>
      </c>
      <c r="F53" s="4">
        <v>4.8499999999999996</v>
      </c>
      <c r="G53" s="4">
        <v>2.9807648304838201</v>
      </c>
      <c r="H53" s="4">
        <v>30.452819019776001</v>
      </c>
      <c r="J53" s="4">
        <v>4.8499999999999996</v>
      </c>
      <c r="K53" s="4">
        <v>3.03850526425434</v>
      </c>
      <c r="L53" s="4">
        <v>33.960167523870197</v>
      </c>
      <c r="N53" s="4">
        <v>4.8499999999999996</v>
      </c>
      <c r="O53" s="4">
        <v>1.7176971401300001</v>
      </c>
      <c r="P53" s="4">
        <v>34.519816490378403</v>
      </c>
    </row>
    <row r="54" spans="2:16" x14ac:dyDescent="0.2">
      <c r="B54" s="4">
        <v>4.95</v>
      </c>
      <c r="C54" s="4">
        <v>3.4331467852467901</v>
      </c>
      <c r="D54" s="4">
        <v>29.407689047932902</v>
      </c>
      <c r="F54" s="4">
        <v>4.95</v>
      </c>
      <c r="G54" s="4">
        <v>4.60859472325523</v>
      </c>
      <c r="H54" s="4">
        <v>32.734491465020398</v>
      </c>
      <c r="J54" s="4">
        <v>4.95</v>
      </c>
      <c r="K54" s="4">
        <v>5.1786741289471703</v>
      </c>
      <c r="L54" s="4">
        <v>36.556215694837597</v>
      </c>
      <c r="N54" s="4">
        <v>4.95</v>
      </c>
      <c r="O54" s="4">
        <v>2.7609257320943201</v>
      </c>
      <c r="P54" s="4">
        <v>37.207021791767502</v>
      </c>
    </row>
    <row r="55" spans="2:16" x14ac:dyDescent="0.2">
      <c r="B55" s="4">
        <v>5.05</v>
      </c>
      <c r="C55" s="4">
        <v>3.5709219719493901</v>
      </c>
      <c r="D55" s="4">
        <v>31.607856985905698</v>
      </c>
      <c r="F55" s="4">
        <v>5.05</v>
      </c>
      <c r="G55" s="4">
        <v>4.7621959271156298</v>
      </c>
      <c r="H55" s="4">
        <v>35.1881078077243</v>
      </c>
      <c r="J55" s="4">
        <v>5.05</v>
      </c>
      <c r="K55" s="4">
        <v>5.3688365974818399</v>
      </c>
      <c r="L55" s="4">
        <v>39.358357185272197</v>
      </c>
      <c r="N55" s="4">
        <v>5.05</v>
      </c>
      <c r="O55" s="4">
        <v>2.9109855220093501</v>
      </c>
      <c r="P55" s="4">
        <v>40.1559831782846</v>
      </c>
    </row>
    <row r="56" spans="2:16" x14ac:dyDescent="0.2">
      <c r="B56" s="4">
        <v>5.15</v>
      </c>
      <c r="C56" s="4">
        <v>3.2649710384754802</v>
      </c>
      <c r="D56" s="4">
        <v>33.7008349813227</v>
      </c>
      <c r="F56" s="4">
        <v>5.15</v>
      </c>
      <c r="G56" s="4">
        <v>4.4192616055173302</v>
      </c>
      <c r="H56" s="4">
        <v>37.557256242676097</v>
      </c>
      <c r="J56" s="4">
        <v>5.15</v>
      </c>
      <c r="K56" s="4">
        <v>4.9464440310112199</v>
      </c>
      <c r="L56" s="4">
        <v>42.044099119337098</v>
      </c>
      <c r="N56" s="4">
        <v>5.15</v>
      </c>
      <c r="O56" s="4">
        <v>2.6505567176135201</v>
      </c>
      <c r="P56" s="4">
        <v>42.948515356187002</v>
      </c>
    </row>
    <row r="57" spans="2:16" x14ac:dyDescent="0.2">
      <c r="B57" s="4">
        <v>5.25</v>
      </c>
      <c r="C57" s="4">
        <v>3.0350095567303002</v>
      </c>
      <c r="D57" s="4">
        <v>35.722305929622998</v>
      </c>
      <c r="F57" s="4">
        <v>5.25</v>
      </c>
      <c r="G57" s="4">
        <v>4.0709546576977402</v>
      </c>
      <c r="H57" s="4">
        <v>39.825579569204002</v>
      </c>
      <c r="J57" s="4">
        <v>5.25</v>
      </c>
      <c r="K57" s="4">
        <v>4.6302000559129199</v>
      </c>
      <c r="L57" s="4">
        <v>44.656572924095798</v>
      </c>
      <c r="N57" s="4">
        <v>5.25</v>
      </c>
      <c r="O57" s="4">
        <v>2.4599617439184001</v>
      </c>
      <c r="P57" s="4">
        <v>45.641773926341202</v>
      </c>
    </row>
    <row r="58" spans="2:16" x14ac:dyDescent="0.2">
      <c r="B58" s="4">
        <v>5.35</v>
      </c>
      <c r="C58" s="4">
        <v>2.1430161184694398</v>
      </c>
      <c r="D58" s="4">
        <v>37.207748689455997</v>
      </c>
      <c r="F58" s="4">
        <v>5.35</v>
      </c>
      <c r="G58" s="4">
        <v>2.74091131051145</v>
      </c>
      <c r="H58" s="4">
        <v>41.412348840861497</v>
      </c>
      <c r="J58" s="4">
        <v>5.35</v>
      </c>
      <c r="K58" s="4">
        <v>2.8652931881882799</v>
      </c>
      <c r="L58" s="4">
        <v>46.343555892083401</v>
      </c>
      <c r="N58" s="4">
        <v>5.35</v>
      </c>
      <c r="O58" s="4">
        <v>1.6030286123276001</v>
      </c>
      <c r="P58" s="4">
        <v>47.464317573594997</v>
      </c>
    </row>
    <row r="59" spans="2:16" x14ac:dyDescent="0.2">
      <c r="B59" s="4">
        <v>5.45</v>
      </c>
      <c r="C59" s="4">
        <v>1.9014874581313901</v>
      </c>
      <c r="D59" s="4">
        <v>38.575454374234802</v>
      </c>
      <c r="F59" s="4">
        <v>5.45</v>
      </c>
      <c r="G59" s="4">
        <v>2.3544460783372601</v>
      </c>
      <c r="H59" s="4">
        <v>42.827162134409299</v>
      </c>
      <c r="J59" s="4">
        <v>5.45</v>
      </c>
      <c r="K59" s="4">
        <v>2.4074470848642302</v>
      </c>
      <c r="L59" s="4">
        <v>47.8145863900994</v>
      </c>
      <c r="N59" s="4">
        <v>5.45</v>
      </c>
      <c r="O59" s="4">
        <v>1.3755909408201501</v>
      </c>
      <c r="P59" s="4">
        <v>49.087358226073597</v>
      </c>
    </row>
    <row r="60" spans="2:16" x14ac:dyDescent="0.2">
      <c r="B60" s="4">
        <v>5.55</v>
      </c>
      <c r="C60" s="4">
        <v>1.87459972146229</v>
      </c>
      <c r="D60" s="4">
        <v>39.973867595818803</v>
      </c>
      <c r="F60" s="4">
        <v>5.55</v>
      </c>
      <c r="G60" s="4">
        <v>2.2787994422646198</v>
      </c>
      <c r="H60" s="4">
        <v>44.247472123899101</v>
      </c>
      <c r="J60" s="4">
        <v>5.55</v>
      </c>
      <c r="K60" s="4">
        <v>2.3201177402758502</v>
      </c>
      <c r="L60" s="4">
        <v>49.286785659303199</v>
      </c>
      <c r="N60" s="4">
        <v>5.55</v>
      </c>
      <c r="O60" s="4">
        <v>1.36929389117406</v>
      </c>
      <c r="P60" s="4">
        <v>50.762775583025302</v>
      </c>
    </row>
    <row r="61" spans="2:16" x14ac:dyDescent="0.2">
      <c r="B61" s="4">
        <v>5.65</v>
      </c>
      <c r="C61" s="4">
        <v>2.0012910501036001</v>
      </c>
      <c r="D61" s="4">
        <v>41.521533728850798</v>
      </c>
      <c r="F61" s="4">
        <v>5.65</v>
      </c>
      <c r="G61" s="4">
        <v>2.43950149663935</v>
      </c>
      <c r="H61" s="4">
        <v>45.823090955216998</v>
      </c>
      <c r="J61" s="4">
        <v>5.65</v>
      </c>
      <c r="K61" s="4">
        <v>2.5054742878711602</v>
      </c>
      <c r="L61" s="4">
        <v>50.933703653666697</v>
      </c>
      <c r="N61" s="4">
        <v>5.65</v>
      </c>
      <c r="O61" s="4">
        <v>1.4327297518821001</v>
      </c>
      <c r="P61" s="4">
        <v>52.579584554606797</v>
      </c>
    </row>
    <row r="62" spans="2:16" x14ac:dyDescent="0.2">
      <c r="B62" s="4">
        <v>5.75</v>
      </c>
      <c r="C62" s="4">
        <v>2.3191035045964301</v>
      </c>
      <c r="D62" s="4">
        <v>43.376989358696598</v>
      </c>
      <c r="F62" s="4">
        <v>5.75</v>
      </c>
      <c r="G62" s="4">
        <v>2.9379895760320198</v>
      </c>
      <c r="H62" s="4">
        <v>47.788661101513703</v>
      </c>
      <c r="J62" s="4">
        <v>5.75</v>
      </c>
      <c r="K62" s="4">
        <v>3.2020804812186898</v>
      </c>
      <c r="L62" s="4">
        <v>53.107624346886197</v>
      </c>
      <c r="N62" s="4">
        <v>5.75</v>
      </c>
      <c r="O62" s="4">
        <v>1.8272877369173499</v>
      </c>
      <c r="P62" s="4">
        <v>54.979355167579897</v>
      </c>
    </row>
    <row r="63" spans="2:16" x14ac:dyDescent="0.2">
      <c r="B63" s="4">
        <v>5.85</v>
      </c>
      <c r="C63" s="4">
        <v>2.09180196248633</v>
      </c>
      <c r="D63" s="4">
        <v>45.110752738801501</v>
      </c>
      <c r="F63" s="4">
        <v>5.85</v>
      </c>
      <c r="G63" s="4">
        <v>2.6156714715835601</v>
      </c>
      <c r="H63" s="4">
        <v>49.599164018990699</v>
      </c>
      <c r="J63" s="4">
        <v>5.85</v>
      </c>
      <c r="K63" s="4">
        <v>2.7974079423168798</v>
      </c>
      <c r="L63" s="4">
        <v>55.075847594750499</v>
      </c>
      <c r="N63" s="4">
        <v>5.85</v>
      </c>
      <c r="O63" s="4">
        <v>1.6027408956954901</v>
      </c>
      <c r="P63" s="4">
        <v>57.158085892697798</v>
      </c>
    </row>
    <row r="64" spans="2:16" x14ac:dyDescent="0.2">
      <c r="B64" s="4">
        <v>5.95</v>
      </c>
      <c r="C64" s="4">
        <v>1.87134260681564</v>
      </c>
      <c r="D64" s="4">
        <v>46.715698276673898</v>
      </c>
      <c r="F64" s="4">
        <v>5.95</v>
      </c>
      <c r="G64" s="4">
        <v>2.27051190176915</v>
      </c>
      <c r="H64" s="4">
        <v>51.225026275414599</v>
      </c>
      <c r="J64" s="4">
        <v>5.95</v>
      </c>
      <c r="K64" s="4">
        <v>2.30442175801543</v>
      </c>
      <c r="L64" s="4">
        <v>56.755472331227203</v>
      </c>
      <c r="N64" s="4">
        <v>5.95</v>
      </c>
      <c r="O64" s="4">
        <v>1.38600929218834</v>
      </c>
      <c r="P64" s="4">
        <v>59.1071747164521</v>
      </c>
    </row>
    <row r="65" spans="2:16" x14ac:dyDescent="0.2">
      <c r="B65" s="4">
        <v>6.05</v>
      </c>
      <c r="C65" s="4">
        <v>1.9042860932083501</v>
      </c>
      <c r="D65" s="4">
        <v>48.404024233292503</v>
      </c>
      <c r="F65" s="4">
        <v>6.05</v>
      </c>
      <c r="G65" s="4">
        <v>2.2915586078983798</v>
      </c>
      <c r="H65" s="4">
        <v>52.922985853558302</v>
      </c>
      <c r="J65" s="4">
        <v>6.05</v>
      </c>
      <c r="K65" s="4">
        <v>2.31518012759155</v>
      </c>
      <c r="L65" s="4">
        <v>58.5014656767719</v>
      </c>
      <c r="N65" s="4">
        <v>6.05</v>
      </c>
      <c r="O65" s="4">
        <v>1.39048789712377</v>
      </c>
      <c r="P65" s="4">
        <v>61.128711609532303</v>
      </c>
    </row>
    <row r="66" spans="2:16" x14ac:dyDescent="0.2">
      <c r="B66" s="4">
        <v>6.15</v>
      </c>
      <c r="C66" s="4">
        <v>2.1107689851759499</v>
      </c>
      <c r="D66" s="4">
        <v>50.336974605267201</v>
      </c>
      <c r="F66" s="4">
        <v>6.15</v>
      </c>
      <c r="G66" s="4">
        <v>2.60407316195609</v>
      </c>
      <c r="H66" s="4">
        <v>54.915991156963798</v>
      </c>
      <c r="J66" s="4">
        <v>6.15</v>
      </c>
      <c r="K66" s="4">
        <v>2.67650413831073</v>
      </c>
      <c r="L66" s="4">
        <v>60.586000508980902</v>
      </c>
      <c r="N66" s="4">
        <v>6.15</v>
      </c>
      <c r="O66" s="4">
        <v>1.57373085428819</v>
      </c>
      <c r="P66" s="4">
        <v>63.492990951956102</v>
      </c>
    </row>
    <row r="67" spans="2:16" x14ac:dyDescent="0.2">
      <c r="B67" s="4">
        <v>6.25</v>
      </c>
      <c r="C67" s="4">
        <v>2.6289429449115098</v>
      </c>
      <c r="D67" s="4">
        <v>52.8212245346391</v>
      </c>
      <c r="F67" s="4">
        <v>6.25</v>
      </c>
      <c r="G67" s="4">
        <v>3.44207984080162</v>
      </c>
      <c r="H67" s="4">
        <v>57.635635502615401</v>
      </c>
      <c r="J67" s="4">
        <v>6.25</v>
      </c>
      <c r="K67" s="4">
        <v>3.9011482973393199</v>
      </c>
      <c r="L67" s="4">
        <v>63.713142077961997</v>
      </c>
      <c r="N67" s="4">
        <v>6.25</v>
      </c>
      <c r="O67" s="4">
        <v>2.1322840057874499</v>
      </c>
      <c r="P67" s="4">
        <v>66.801389065885004</v>
      </c>
    </row>
    <row r="68" spans="2:16" x14ac:dyDescent="0.2">
      <c r="B68" s="4">
        <v>6.35</v>
      </c>
      <c r="C68" s="4">
        <v>2.53904533647844</v>
      </c>
      <c r="D68" s="4">
        <v>55.299274884640703</v>
      </c>
      <c r="F68" s="4">
        <v>6.35</v>
      </c>
      <c r="G68" s="4">
        <v>3.3567938099707901</v>
      </c>
      <c r="H68" s="4">
        <v>60.374596808292097</v>
      </c>
      <c r="J68" s="4">
        <v>6.35</v>
      </c>
      <c r="K68" s="4">
        <v>3.8176808162853302</v>
      </c>
      <c r="L68" s="4">
        <v>66.876094544791897</v>
      </c>
      <c r="N68" s="4">
        <v>6.35</v>
      </c>
      <c r="O68" s="4">
        <v>2.0566663596285601</v>
      </c>
      <c r="P68" s="4">
        <v>70.095386772014706</v>
      </c>
    </row>
    <row r="69" spans="2:16" x14ac:dyDescent="0.2">
      <c r="B69" s="4">
        <v>6.45</v>
      </c>
      <c r="C69" s="4">
        <v>2.32457678562244</v>
      </c>
      <c r="D69" s="4">
        <v>57.641899739460698</v>
      </c>
      <c r="F69" s="4">
        <v>6.45</v>
      </c>
      <c r="G69" s="4">
        <v>3.0549228062191198</v>
      </c>
      <c r="H69" s="4">
        <v>62.945129685782199</v>
      </c>
      <c r="J69" s="4">
        <v>6.45</v>
      </c>
      <c r="K69" s="4">
        <v>3.2986229517401902</v>
      </c>
      <c r="L69" s="4">
        <v>69.702063886541197</v>
      </c>
      <c r="N69" s="4">
        <v>6.45</v>
      </c>
      <c r="O69" s="4">
        <v>1.7931938654531601</v>
      </c>
      <c r="P69" s="4">
        <v>73.058748566331005</v>
      </c>
    </row>
    <row r="70" spans="2:16" x14ac:dyDescent="0.2">
      <c r="B70" s="4">
        <v>6.55</v>
      </c>
      <c r="C70" s="4">
        <v>2.9639083270592601</v>
      </c>
      <c r="D70" s="4">
        <v>60.719229682644297</v>
      </c>
      <c r="F70" s="4">
        <v>6.55</v>
      </c>
      <c r="G70" s="4">
        <v>4.0464786201323601</v>
      </c>
      <c r="H70" s="4">
        <v>66.456419053601806</v>
      </c>
      <c r="J70" s="4">
        <v>6.55</v>
      </c>
      <c r="K70" s="4">
        <v>4.7084598884629596</v>
      </c>
      <c r="L70" s="4">
        <v>73.849190814463796</v>
      </c>
      <c r="N70" s="4">
        <v>6.55</v>
      </c>
      <c r="O70" s="4">
        <v>2.4928136204934401</v>
      </c>
      <c r="P70" s="4">
        <v>77.3070600229387</v>
      </c>
    </row>
    <row r="71" spans="2:16" x14ac:dyDescent="0.2">
      <c r="B71" s="4">
        <v>6.65</v>
      </c>
      <c r="C71" s="4">
        <v>3.0813130628340399</v>
      </c>
      <c r="D71" s="4">
        <v>64.015090874846905</v>
      </c>
      <c r="F71" s="4">
        <v>6.65</v>
      </c>
      <c r="G71" s="4">
        <v>4.2545903568440897</v>
      </c>
      <c r="H71" s="4">
        <v>70.262246759365496</v>
      </c>
      <c r="J71" s="4">
        <v>6.65</v>
      </c>
      <c r="K71" s="4">
        <v>5.1481771106534504</v>
      </c>
      <c r="L71" s="4">
        <v>78.516647134782502</v>
      </c>
      <c r="N71" s="4">
        <v>6.65</v>
      </c>
      <c r="O71" s="4">
        <v>2.6549026002412499</v>
      </c>
      <c r="P71" s="4">
        <v>81.970689435452996</v>
      </c>
    </row>
    <row r="72" spans="2:16" x14ac:dyDescent="0.2">
      <c r="B72" s="4">
        <v>6.75</v>
      </c>
      <c r="C72" s="4">
        <v>2.3089471074283598</v>
      </c>
      <c r="D72" s="4">
        <v>66.564962174718204</v>
      </c>
      <c r="F72" s="4">
        <v>6.75</v>
      </c>
      <c r="G72" s="4">
        <v>3.1014939478524202</v>
      </c>
      <c r="H72" s="4">
        <v>73.120866907474294</v>
      </c>
      <c r="J72" s="4">
        <v>6.75</v>
      </c>
      <c r="K72" s="4">
        <v>3.4797450918851598</v>
      </c>
      <c r="L72" s="4">
        <v>81.783821316249899</v>
      </c>
      <c r="N72" s="4">
        <v>6.75</v>
      </c>
      <c r="O72" s="4">
        <v>1.8430692597843701</v>
      </c>
      <c r="P72" s="4">
        <v>85.306359118134296</v>
      </c>
    </row>
    <row r="73" spans="2:16" x14ac:dyDescent="0.2">
      <c r="B73" s="4">
        <v>6.85</v>
      </c>
      <c r="C73" s="4">
        <v>2.0574683590633698</v>
      </c>
      <c r="D73" s="4">
        <v>68.906974919169997</v>
      </c>
      <c r="F73" s="4">
        <v>6.85</v>
      </c>
      <c r="G73" s="4">
        <v>2.6617495202503099</v>
      </c>
      <c r="H73" s="4">
        <v>75.650494702634703</v>
      </c>
      <c r="J73" s="4">
        <v>6.85</v>
      </c>
      <c r="K73" s="4">
        <v>2.9180803604342</v>
      </c>
      <c r="L73" s="4">
        <v>84.609193704973194</v>
      </c>
      <c r="N73" s="4">
        <v>6.85</v>
      </c>
      <c r="O73" s="4">
        <v>1.6004375493415399</v>
      </c>
      <c r="P73" s="4">
        <v>88.289346246973295</v>
      </c>
    </row>
    <row r="74" spans="2:16" x14ac:dyDescent="0.2">
      <c r="B74" s="4">
        <v>6.95</v>
      </c>
      <c r="C74" s="4">
        <v>2.0268039628601699</v>
      </c>
      <c r="D74" s="4">
        <v>71.281994538092107</v>
      </c>
      <c r="F74" s="4">
        <v>6.95</v>
      </c>
      <c r="G74" s="4">
        <v>2.5726666864430801</v>
      </c>
      <c r="H74" s="4">
        <v>78.165806927044898</v>
      </c>
      <c r="J74" s="4">
        <v>6.95</v>
      </c>
      <c r="K74" s="4">
        <v>2.7831779179770102</v>
      </c>
      <c r="L74" s="4">
        <v>87.3844094720736</v>
      </c>
      <c r="N74" s="4">
        <v>6.95</v>
      </c>
      <c r="O74" s="4">
        <v>1.5646069446520401</v>
      </c>
      <c r="P74" s="4">
        <v>91.291321524149296</v>
      </c>
    </row>
    <row r="75" spans="2:16" x14ac:dyDescent="0.2">
      <c r="B75" s="4">
        <v>7.05</v>
      </c>
      <c r="C75" s="4">
        <v>2.0581841052449601</v>
      </c>
      <c r="D75" s="4">
        <v>73.762516872272897</v>
      </c>
      <c r="F75" s="4">
        <v>7.05</v>
      </c>
      <c r="G75" s="4">
        <v>2.60136677768919</v>
      </c>
      <c r="H75" s="4">
        <v>80.783140244270697</v>
      </c>
      <c r="J75" s="4">
        <v>7.05</v>
      </c>
      <c r="K75" s="4">
        <v>2.79473117318696</v>
      </c>
      <c r="L75" s="4">
        <v>90.253855845269698</v>
      </c>
      <c r="N75" s="4">
        <v>7.05</v>
      </c>
      <c r="O75" s="4">
        <v>1.5778526646920299</v>
      </c>
      <c r="P75" s="4">
        <v>94.406461067923999</v>
      </c>
    </row>
    <row r="76" spans="2:16" x14ac:dyDescent="0.2">
      <c r="B76" s="4">
        <v>7.15</v>
      </c>
      <c r="C76" s="4">
        <v>2.1852884229899301</v>
      </c>
      <c r="D76" s="4">
        <v>76.471379916501803</v>
      </c>
      <c r="F76" s="4">
        <v>7.15</v>
      </c>
      <c r="G76" s="4">
        <v>2.7597559431170202</v>
      </c>
      <c r="H76" s="4">
        <v>83.640262391727106</v>
      </c>
      <c r="J76" s="4">
        <v>7.15</v>
      </c>
      <c r="K76" s="4">
        <v>3.02998485536247</v>
      </c>
      <c r="L76" s="4">
        <v>93.451054564648402</v>
      </c>
      <c r="N76" s="4">
        <v>7.15</v>
      </c>
      <c r="O76" s="4">
        <v>1.7057416949530799</v>
      </c>
      <c r="P76" s="4">
        <v>97.870268892570394</v>
      </c>
    </row>
    <row r="77" spans="2:16" x14ac:dyDescent="0.2">
      <c r="B77" s="4">
        <v>7.25</v>
      </c>
      <c r="C77" s="4">
        <v>2.2249251554348901</v>
      </c>
      <c r="D77" s="4">
        <v>79.307342185390894</v>
      </c>
      <c r="F77" s="4">
        <v>7.25</v>
      </c>
      <c r="G77" s="4">
        <v>2.8036353946039601</v>
      </c>
      <c r="H77" s="4">
        <v>86.624521304227002</v>
      </c>
      <c r="J77" s="4">
        <v>7.25</v>
      </c>
      <c r="K77" s="4">
        <v>3.0764010559731099</v>
      </c>
      <c r="L77" s="4">
        <v>96.785382819691804</v>
      </c>
      <c r="N77" s="4">
        <v>7.25</v>
      </c>
      <c r="O77" s="4">
        <v>1.7268160333328899</v>
      </c>
      <c r="P77" s="4">
        <v>101.475468331846</v>
      </c>
    </row>
    <row r="78" spans="2:16" x14ac:dyDescent="0.2">
      <c r="B78" s="4">
        <v>7.35</v>
      </c>
      <c r="C78" s="4">
        <v>2.2145926542863399</v>
      </c>
      <c r="D78" s="4">
        <v>82.210699375333505</v>
      </c>
      <c r="F78" s="4">
        <v>7.35</v>
      </c>
      <c r="G78" s="4">
        <v>2.77291161380451</v>
      </c>
      <c r="H78" s="4">
        <v>89.655508172559905</v>
      </c>
      <c r="J78" s="4">
        <v>7.35</v>
      </c>
      <c r="K78" s="4">
        <v>2.9381433549138398</v>
      </c>
      <c r="L78" s="4">
        <v>100.06297540239299</v>
      </c>
      <c r="N78" s="4">
        <v>7.35</v>
      </c>
      <c r="O78" s="4">
        <v>1.6754122978616901</v>
      </c>
      <c r="P78" s="4">
        <v>105.07066394800501</v>
      </c>
    </row>
    <row r="79" spans="2:16" x14ac:dyDescent="0.2">
      <c r="B79" s="4">
        <v>7.45</v>
      </c>
      <c r="C79" s="4">
        <v>2.4320143209937899</v>
      </c>
      <c r="D79" s="4">
        <v>85.482288037166001</v>
      </c>
      <c r="F79" s="4">
        <v>7.45</v>
      </c>
      <c r="G79" s="4">
        <v>3.1127094439215202</v>
      </c>
      <c r="H79" s="4">
        <v>93.150790678570104</v>
      </c>
      <c r="J79" s="4">
        <v>7.45</v>
      </c>
      <c r="K79" s="4">
        <v>3.41067664043528</v>
      </c>
      <c r="L79" s="4">
        <v>103.962247433887</v>
      </c>
      <c r="N79" s="4">
        <v>7.45</v>
      </c>
      <c r="O79" s="4">
        <v>1.9080256643070499</v>
      </c>
      <c r="P79" s="4">
        <v>109.27723970944299</v>
      </c>
    </row>
    <row r="80" spans="2:16" x14ac:dyDescent="0.2">
      <c r="B80" s="4">
        <v>7.55</v>
      </c>
      <c r="C80" s="4">
        <v>2.5351530307024102</v>
      </c>
      <c r="D80" s="4">
        <v>88.984916972721805</v>
      </c>
      <c r="F80" s="4">
        <v>7.55</v>
      </c>
      <c r="G80" s="4">
        <v>3.2802411634542898</v>
      </c>
      <c r="H80" s="4">
        <v>96.935525568696605</v>
      </c>
      <c r="J80" s="4">
        <v>7.55</v>
      </c>
      <c r="K80" s="4">
        <v>3.6971363706409401</v>
      </c>
      <c r="L80" s="4">
        <v>108.300317641847</v>
      </c>
      <c r="N80" s="4">
        <v>7.55</v>
      </c>
      <c r="O80" s="4">
        <v>2.0638452510706702</v>
      </c>
      <c r="P80" s="4">
        <v>113.95017204027</v>
      </c>
    </row>
    <row r="81" spans="2:16" x14ac:dyDescent="0.2">
      <c r="B81" s="4">
        <v>7.65</v>
      </c>
      <c r="C81" s="4">
        <v>2.37159438096104</v>
      </c>
      <c r="D81" s="4">
        <v>92.349146184511994</v>
      </c>
      <c r="F81" s="4">
        <v>7.65</v>
      </c>
      <c r="G81" s="4">
        <v>3.0719443751536799</v>
      </c>
      <c r="H81" s="4">
        <v>100.57470070188501</v>
      </c>
      <c r="J81" s="4">
        <v>7.65</v>
      </c>
      <c r="K81" s="4">
        <v>3.4456536600077601</v>
      </c>
      <c r="L81" s="4">
        <v>112.455682521529</v>
      </c>
      <c r="N81" s="4">
        <v>7.65</v>
      </c>
      <c r="O81" s="4">
        <v>1.9339201203221199</v>
      </c>
      <c r="P81" s="4">
        <v>118.445839174206</v>
      </c>
    </row>
    <row r="82" spans="2:16" x14ac:dyDescent="0.2">
      <c r="B82" s="4">
        <v>7.75</v>
      </c>
      <c r="C82" s="4">
        <v>2.1055341361281599</v>
      </c>
      <c r="D82" s="4">
        <v>95.418181247449496</v>
      </c>
      <c r="F82" s="4">
        <v>7.75</v>
      </c>
      <c r="G82" s="4">
        <v>2.6401263178775101</v>
      </c>
      <c r="H82" s="4">
        <v>103.784746970776</v>
      </c>
      <c r="J82" s="4">
        <v>7.75</v>
      </c>
      <c r="K82" s="4">
        <v>2.8255622631196702</v>
      </c>
      <c r="L82" s="4">
        <v>115.959796784622</v>
      </c>
      <c r="N82" s="4">
        <v>7.75</v>
      </c>
      <c r="O82" s="4">
        <v>1.61002220543136</v>
      </c>
      <c r="P82" s="4">
        <v>122.28698865808499</v>
      </c>
    </row>
    <row r="83" spans="2:16" x14ac:dyDescent="0.2">
      <c r="B83" s="4">
        <v>7.85</v>
      </c>
      <c r="C83" s="4">
        <v>2.0176332687797802</v>
      </c>
      <c r="D83" s="4">
        <v>98.435061367988197</v>
      </c>
      <c r="F83" s="4">
        <v>7.85</v>
      </c>
      <c r="G83" s="4">
        <v>2.4788280018331301</v>
      </c>
      <c r="H83" s="4">
        <v>106.878227043744</v>
      </c>
      <c r="J83" s="4">
        <v>7.85</v>
      </c>
      <c r="K83" s="4">
        <v>2.57052375699155</v>
      </c>
      <c r="L83" s="4">
        <v>119.236798698014</v>
      </c>
      <c r="N83" s="4">
        <v>7.85</v>
      </c>
      <c r="O83" s="4">
        <v>1.5228628999102301</v>
      </c>
      <c r="P83" s="4">
        <v>126.014464126417</v>
      </c>
    </row>
    <row r="84" spans="2:16" x14ac:dyDescent="0.2">
      <c r="B84" s="4">
        <v>7.95</v>
      </c>
      <c r="C84" s="4">
        <v>2.12780954593938</v>
      </c>
      <c r="D84" s="4">
        <v>101.698574881501</v>
      </c>
      <c r="F84" s="4">
        <v>7.95</v>
      </c>
      <c r="G84" s="4">
        <v>2.6527719423120701</v>
      </c>
      <c r="H84" s="4">
        <v>110.272285779866</v>
      </c>
      <c r="J84" s="4">
        <v>7.95</v>
      </c>
      <c r="K84" s="4">
        <v>2.80927337500031</v>
      </c>
      <c r="L84" s="4">
        <v>122.903648639732</v>
      </c>
      <c r="N84" s="4">
        <v>7.95</v>
      </c>
      <c r="O84" s="4">
        <v>1.63610273447454</v>
      </c>
      <c r="P84" s="4">
        <v>130.12208487319899</v>
      </c>
    </row>
    <row r="85" spans="2:16" x14ac:dyDescent="0.2">
      <c r="B85" s="4">
        <v>8.0500000000000007</v>
      </c>
      <c r="C85" s="4">
        <v>2.1799884912195102</v>
      </c>
      <c r="D85" s="4">
        <v>105.125725900116</v>
      </c>
      <c r="F85" s="4">
        <v>8.0500000000000007</v>
      </c>
      <c r="G85" s="4">
        <v>2.7645861423084699</v>
      </c>
      <c r="H85" s="4">
        <v>113.900745376131</v>
      </c>
      <c r="J85" s="4">
        <v>8.0500000000000007</v>
      </c>
      <c r="K85" s="4">
        <v>3.0258633043461902</v>
      </c>
      <c r="L85" s="4">
        <v>126.947257629216</v>
      </c>
      <c r="N85" s="4">
        <v>8.0500000000000007</v>
      </c>
      <c r="O85" s="4">
        <v>1.7464291652938</v>
      </c>
      <c r="P85" s="4">
        <v>134.617369695425</v>
      </c>
    </row>
    <row r="86" spans="2:16" x14ac:dyDescent="0.2">
      <c r="B86" s="4">
        <v>8.15</v>
      </c>
      <c r="C86" s="4">
        <v>1.9885926961790701</v>
      </c>
      <c r="D86" s="4">
        <v>108.332054179615</v>
      </c>
      <c r="F86" s="4">
        <v>8.15</v>
      </c>
      <c r="G86" s="4">
        <v>2.4823120254887501</v>
      </c>
      <c r="H86" s="4">
        <v>117.240658637061</v>
      </c>
      <c r="J86" s="4">
        <v>8.15</v>
      </c>
      <c r="K86" s="4">
        <v>2.6111068264111101</v>
      </c>
      <c r="L86" s="4">
        <v>130.534266674626</v>
      </c>
      <c r="N86" s="4">
        <v>8.15</v>
      </c>
      <c r="O86" s="4">
        <v>1.5474369601815301</v>
      </c>
      <c r="P86" s="4">
        <v>138.70026761819801</v>
      </c>
    </row>
    <row r="87" spans="2:16" x14ac:dyDescent="0.2">
      <c r="B87" s="4">
        <v>8.25</v>
      </c>
      <c r="C87" s="4">
        <v>1.8907705314760801</v>
      </c>
      <c r="D87" s="4">
        <v>111.45816461060301</v>
      </c>
      <c r="F87" s="4">
        <v>8.25</v>
      </c>
      <c r="G87" s="4">
        <v>2.3034977901835698</v>
      </c>
      <c r="H87" s="4">
        <v>120.416299213549</v>
      </c>
      <c r="J87" s="4">
        <v>8.25</v>
      </c>
      <c r="K87" s="4">
        <v>2.3716984613923802</v>
      </c>
      <c r="L87" s="4">
        <v>133.87810847578999</v>
      </c>
      <c r="N87" s="4">
        <v>8.25</v>
      </c>
      <c r="O87" s="4">
        <v>1.439667112787</v>
      </c>
      <c r="P87" s="4">
        <v>142.592519434178</v>
      </c>
    </row>
    <row r="88" spans="2:16" x14ac:dyDescent="0.2">
      <c r="B88" s="4">
        <v>8.35</v>
      </c>
      <c r="C88" s="4">
        <v>1.87869877561859</v>
      </c>
      <c r="D88" s="4">
        <v>114.63809366858101</v>
      </c>
      <c r="F88" s="4">
        <v>8.35</v>
      </c>
      <c r="G88" s="4">
        <v>2.26618654950695</v>
      </c>
      <c r="H88" s="4">
        <v>123.61705546226599</v>
      </c>
      <c r="J88" s="4">
        <v>8.35</v>
      </c>
      <c r="K88" s="4">
        <v>2.3175505128562102</v>
      </c>
      <c r="L88" s="4">
        <v>137.22396734981101</v>
      </c>
      <c r="N88" s="4">
        <v>8.35</v>
      </c>
      <c r="O88" s="4">
        <v>1.4179829366994801</v>
      </c>
      <c r="P88" s="4">
        <v>146.51949789728499</v>
      </c>
    </row>
    <row r="89" spans="2:16" x14ac:dyDescent="0.2">
      <c r="B89" s="4">
        <v>8.4499999999999993</v>
      </c>
      <c r="C89" s="4">
        <v>1.9013966216148199</v>
      </c>
      <c r="D89" s="4">
        <v>117.93502213014401</v>
      </c>
      <c r="F89" s="4">
        <v>8.4499999999999993</v>
      </c>
      <c r="G89" s="4">
        <v>2.28725420552365</v>
      </c>
      <c r="H89" s="4">
        <v>126.926453000229</v>
      </c>
      <c r="J89" s="4">
        <v>8.4499999999999993</v>
      </c>
      <c r="K89" s="4">
        <v>2.3225069278400801</v>
      </c>
      <c r="L89" s="4">
        <v>140.65977761928801</v>
      </c>
      <c r="N89" s="4">
        <v>8.4499999999999993</v>
      </c>
      <c r="O89" s="4">
        <v>1.4378915285976399</v>
      </c>
      <c r="P89" s="4">
        <v>150.597680642283</v>
      </c>
    </row>
    <row r="90" spans="2:16" x14ac:dyDescent="0.2">
      <c r="B90" s="4">
        <v>8.5500000000000007</v>
      </c>
      <c r="C90" s="4">
        <v>2.0200624937745002</v>
      </c>
      <c r="D90" s="4">
        <v>121.51994067237899</v>
      </c>
      <c r="F90" s="4">
        <v>8.5500000000000007</v>
      </c>
      <c r="G90" s="4">
        <v>2.4459908499493399</v>
      </c>
      <c r="H90" s="4">
        <v>130.54872730347799</v>
      </c>
      <c r="J90" s="4">
        <v>8.5500000000000007</v>
      </c>
      <c r="K90" s="4">
        <v>2.5170282563157098</v>
      </c>
      <c r="L90" s="4">
        <v>144.46742050313699</v>
      </c>
      <c r="N90" s="4">
        <v>8.5500000000000007</v>
      </c>
      <c r="O90" s="4">
        <v>1.5450386914695999</v>
      </c>
      <c r="P90" s="4">
        <v>155.08423601376299</v>
      </c>
    </row>
    <row r="91" spans="2:16" x14ac:dyDescent="0.2">
      <c r="B91" s="4">
        <v>8.65</v>
      </c>
      <c r="C91" s="4">
        <v>2.1682213182039001</v>
      </c>
      <c r="D91" s="4">
        <v>125.456791286059</v>
      </c>
      <c r="F91" s="4">
        <v>8.65</v>
      </c>
      <c r="G91" s="4">
        <v>2.6967383778433498</v>
      </c>
      <c r="H91" s="4">
        <v>134.636456986844</v>
      </c>
      <c r="J91" s="4">
        <v>8.65</v>
      </c>
      <c r="K91" s="4">
        <v>2.8882656575461398</v>
      </c>
      <c r="L91" s="4">
        <v>148.92687953802101</v>
      </c>
      <c r="N91" s="4">
        <v>8.65</v>
      </c>
      <c r="O91" s="4">
        <v>1.71934229856697</v>
      </c>
      <c r="P91" s="4">
        <v>160.19408691219499</v>
      </c>
    </row>
    <row r="92" spans="2:16" x14ac:dyDescent="0.2">
      <c r="B92" s="4">
        <v>8.75</v>
      </c>
      <c r="C92" s="4">
        <v>2.1853611217439899</v>
      </c>
      <c r="D92" s="4">
        <v>129.516385723702</v>
      </c>
      <c r="F92" s="4">
        <v>8.75</v>
      </c>
      <c r="G92" s="4">
        <v>2.71773192061874</v>
      </c>
      <c r="H92" s="4">
        <v>138.850212015414</v>
      </c>
      <c r="J92" s="4">
        <v>8.75</v>
      </c>
      <c r="K92" s="4">
        <v>2.9619607815242102</v>
      </c>
      <c r="L92" s="4">
        <v>153.60564654725499</v>
      </c>
      <c r="N92" s="4">
        <v>8.75</v>
      </c>
      <c r="O92" s="4">
        <v>1.75914557546454</v>
      </c>
      <c r="P92" s="4">
        <v>165.54396584681999</v>
      </c>
    </row>
    <row r="93" spans="2:16" x14ac:dyDescent="0.2">
      <c r="B93" s="4">
        <v>8.85</v>
      </c>
      <c r="C93" s="4">
        <v>2.1139138711377199</v>
      </c>
      <c r="D93" s="4">
        <v>133.534215400069</v>
      </c>
      <c r="F93" s="4">
        <v>8.85</v>
      </c>
      <c r="G93" s="4">
        <v>2.6082029949707399</v>
      </c>
      <c r="H93" s="4">
        <v>142.98642134892501</v>
      </c>
      <c r="J93" s="4">
        <v>8.85</v>
      </c>
      <c r="K93" s="4">
        <v>2.7642978991796898</v>
      </c>
      <c r="L93" s="4">
        <v>158.077729567711</v>
      </c>
      <c r="N93" s="4">
        <v>8.85</v>
      </c>
      <c r="O93" s="4">
        <v>1.67242784100052</v>
      </c>
      <c r="P93" s="4">
        <v>170.74729195871001</v>
      </c>
    </row>
    <row r="94" spans="2:16" x14ac:dyDescent="0.2">
      <c r="B94" s="4">
        <v>8.9499999999999993</v>
      </c>
      <c r="C94" s="4">
        <v>2.17034115611288</v>
      </c>
      <c r="D94" s="4">
        <v>137.75323319835499</v>
      </c>
      <c r="F94" s="4">
        <v>8.9499999999999993</v>
      </c>
      <c r="G94" s="4">
        <v>2.7003569546454198</v>
      </c>
      <c r="H94" s="4">
        <v>147.36751754714399</v>
      </c>
      <c r="J94" s="4">
        <v>8.9499999999999993</v>
      </c>
      <c r="K94" s="4">
        <v>2.9315148870897199</v>
      </c>
      <c r="L94" s="4">
        <v>162.921664053688</v>
      </c>
      <c r="N94" s="4">
        <v>8.9499999999999993</v>
      </c>
      <c r="O94" s="4">
        <v>1.7522692011235801</v>
      </c>
      <c r="P94" s="4">
        <v>176.32267108449</v>
      </c>
    </row>
    <row r="95" spans="2:16" x14ac:dyDescent="0.2">
      <c r="B95" s="4">
        <v>9.0500000000000007</v>
      </c>
      <c r="C95" s="4">
        <v>2.1162919049274702</v>
      </c>
      <c r="D95" s="4">
        <v>141.959326050789</v>
      </c>
      <c r="F95" s="4">
        <v>9.0500000000000007</v>
      </c>
      <c r="G95" s="4">
        <v>2.6441053008535</v>
      </c>
      <c r="H95" s="4">
        <v>151.755209780494</v>
      </c>
      <c r="J95" s="4">
        <v>9.0500000000000007</v>
      </c>
      <c r="K95" s="4">
        <v>2.9159518224261398</v>
      </c>
      <c r="L95" s="4">
        <v>167.849605539724</v>
      </c>
      <c r="N95" s="4">
        <v>9.0500000000000007</v>
      </c>
      <c r="O95" s="4">
        <v>1.7355489304424201</v>
      </c>
      <c r="P95" s="4">
        <v>181.96884159551399</v>
      </c>
    </row>
    <row r="96" spans="2:16" x14ac:dyDescent="0.2">
      <c r="B96" s="4">
        <v>9.15</v>
      </c>
      <c r="C96" s="4">
        <v>1.9145705745842401</v>
      </c>
      <c r="D96" s="4">
        <v>145.85249709639899</v>
      </c>
      <c r="F96" s="4">
        <v>9.15</v>
      </c>
      <c r="G96" s="4">
        <v>2.33171969370559</v>
      </c>
      <c r="H96" s="4">
        <v>155.71004022856499</v>
      </c>
      <c r="J96" s="4">
        <v>9.15</v>
      </c>
      <c r="K96" s="4">
        <v>2.4382789124760702</v>
      </c>
      <c r="L96" s="4">
        <v>172.076680187129</v>
      </c>
      <c r="N96" s="4">
        <v>9.15</v>
      </c>
      <c r="O96" s="4">
        <v>1.4863192311887501</v>
      </c>
      <c r="P96" s="4">
        <v>186.911685994647</v>
      </c>
    </row>
    <row r="97" spans="2:16" x14ac:dyDescent="0.2">
      <c r="B97" s="4">
        <v>9.25</v>
      </c>
      <c r="C97" s="4">
        <v>1.84331450702741</v>
      </c>
      <c r="D97" s="4">
        <v>149.68431584895001</v>
      </c>
      <c r="F97" s="4">
        <v>9.25</v>
      </c>
      <c r="G97" s="4">
        <v>2.2230009740853198</v>
      </c>
      <c r="H97" s="4">
        <v>159.56512074610001</v>
      </c>
      <c r="J97" s="4">
        <v>9.25</v>
      </c>
      <c r="K97" s="4">
        <v>2.2600976492354699</v>
      </c>
      <c r="L97" s="4">
        <v>176.086476500472</v>
      </c>
      <c r="N97" s="4">
        <v>9.25</v>
      </c>
      <c r="O97" s="4">
        <v>1.41045413293998</v>
      </c>
      <c r="P97" s="4">
        <v>191.70555626353999</v>
      </c>
    </row>
    <row r="98" spans="2:16" x14ac:dyDescent="0.2">
      <c r="B98" s="4">
        <v>9.35</v>
      </c>
      <c r="C98" s="4">
        <v>1.88484703135509</v>
      </c>
      <c r="D98" s="4">
        <v>153.688506450701</v>
      </c>
      <c r="F98" s="4">
        <v>9.35</v>
      </c>
      <c r="G98" s="4">
        <v>2.28741559785357</v>
      </c>
      <c r="H98" s="4">
        <v>163.617997752999</v>
      </c>
      <c r="J98" s="4">
        <v>9.35</v>
      </c>
      <c r="K98" s="4">
        <v>2.3806015703786501</v>
      </c>
      <c r="L98" s="4">
        <v>180.401026759204</v>
      </c>
      <c r="N98" s="4">
        <v>9.35</v>
      </c>
      <c r="O98" s="4">
        <v>1.4560462452508001</v>
      </c>
      <c r="P98" s="4">
        <v>196.76175608512801</v>
      </c>
    </row>
    <row r="99" spans="2:16" x14ac:dyDescent="0.2">
      <c r="B99" s="4">
        <v>9.4499999999999993</v>
      </c>
      <c r="C99" s="4">
        <v>1.9270528788514001</v>
      </c>
      <c r="D99" s="4">
        <v>157.86974605267201</v>
      </c>
      <c r="F99" s="4">
        <v>9.4499999999999993</v>
      </c>
      <c r="G99" s="4">
        <v>2.3533005156521201</v>
      </c>
      <c r="H99" s="4">
        <v>167.87935054423301</v>
      </c>
      <c r="J99" s="4">
        <v>9.4499999999999993</v>
      </c>
      <c r="K99" s="4">
        <v>2.5505405280928501</v>
      </c>
      <c r="L99" s="4">
        <v>185.12070076001501</v>
      </c>
      <c r="N99" s="4">
        <v>9.4499999999999993</v>
      </c>
      <c r="O99" s="4">
        <v>1.53385381529924</v>
      </c>
      <c r="P99" s="4">
        <v>202.20249776984801</v>
      </c>
    </row>
    <row r="100" spans="2:16" x14ac:dyDescent="0.2">
      <c r="B100" s="4">
        <v>9.5500000000000007</v>
      </c>
      <c r="C100" s="4">
        <v>1.8763503527352301</v>
      </c>
      <c r="D100" s="4">
        <v>162.029757980977</v>
      </c>
      <c r="F100" s="4">
        <v>9.5500000000000007</v>
      </c>
      <c r="G100" s="4">
        <v>2.2838058133632999</v>
      </c>
      <c r="H100" s="4">
        <v>172.10211773801799</v>
      </c>
      <c r="J100" s="4">
        <v>9.5500000000000007</v>
      </c>
      <c r="K100" s="4">
        <v>2.44569463449022</v>
      </c>
      <c r="L100" s="4">
        <v>189.74312168730299</v>
      </c>
      <c r="N100" s="4">
        <v>9.5500000000000007</v>
      </c>
      <c r="O100" s="4">
        <v>1.4677392128778199</v>
      </c>
      <c r="P100" s="4">
        <v>207.51968905314101</v>
      </c>
    </row>
    <row r="101" spans="2:16" x14ac:dyDescent="0.2">
      <c r="B101" s="4">
        <v>9.65</v>
      </c>
      <c r="C101" s="4">
        <v>1.8346961055715001</v>
      </c>
      <c r="D101" s="4">
        <v>166.18207929183501</v>
      </c>
      <c r="F101" s="4">
        <v>9.65</v>
      </c>
      <c r="G101" s="4">
        <v>2.2223871890846199</v>
      </c>
      <c r="H101" s="4">
        <v>176.297171919736</v>
      </c>
      <c r="J101" s="4">
        <v>9.65</v>
      </c>
      <c r="K101" s="4">
        <v>2.3253863340407599</v>
      </c>
      <c r="L101" s="4">
        <v>194.238303648011</v>
      </c>
      <c r="N101" s="4">
        <v>9.65</v>
      </c>
      <c r="O101" s="4">
        <v>1.3997703947308</v>
      </c>
      <c r="P101" s="4">
        <v>212.69727284312401</v>
      </c>
    </row>
    <row r="102" spans="2:16" x14ac:dyDescent="0.2">
      <c r="B102" s="4">
        <v>9.75</v>
      </c>
      <c r="C102" s="4">
        <v>1.8389258438482701</v>
      </c>
      <c r="D102" s="4">
        <v>170.43277772546</v>
      </c>
      <c r="F102" s="4">
        <v>9.75</v>
      </c>
      <c r="G102" s="4">
        <v>2.21048866509881</v>
      </c>
      <c r="H102" s="4">
        <v>180.558899211133</v>
      </c>
      <c r="J102" s="4">
        <v>9.75</v>
      </c>
      <c r="K102" s="4">
        <v>2.3127196398489098</v>
      </c>
      <c r="L102" s="4">
        <v>198.80466126057601</v>
      </c>
      <c r="N102" s="4">
        <v>9.75</v>
      </c>
      <c r="O102" s="4">
        <v>1.40616335996599</v>
      </c>
      <c r="P102" s="4">
        <v>218.00700904804299</v>
      </c>
    </row>
    <row r="103" spans="2:16" x14ac:dyDescent="0.2">
      <c r="B103" s="4">
        <v>9.85</v>
      </c>
      <c r="C103" s="4">
        <v>1.8867172345880101</v>
      </c>
      <c r="D103" s="4">
        <v>174.883251718617</v>
      </c>
      <c r="F103" s="4">
        <v>9.85</v>
      </c>
      <c r="G103" s="4">
        <v>2.28240355120503</v>
      </c>
      <c r="H103" s="4">
        <v>185.04694540753999</v>
      </c>
      <c r="J103" s="4">
        <v>9.85</v>
      </c>
      <c r="K103" s="4">
        <v>2.37962269822606</v>
      </c>
      <c r="L103" s="4">
        <v>203.59561773641599</v>
      </c>
      <c r="N103" s="4">
        <v>9.85</v>
      </c>
      <c r="O103" s="4">
        <v>1.4504280330741299</v>
      </c>
      <c r="P103" s="4">
        <v>223.596724863004</v>
      </c>
    </row>
    <row r="104" spans="2:16" x14ac:dyDescent="0.2">
      <c r="B104" s="4">
        <v>9.9499999999999993</v>
      </c>
      <c r="C104" s="4">
        <v>1.97994584871377</v>
      </c>
      <c r="D104" s="4">
        <v>179.646506262359</v>
      </c>
      <c r="F104" s="4">
        <v>9.9499999999999993</v>
      </c>
      <c r="G104" s="4">
        <v>2.4390209840163202</v>
      </c>
      <c r="H104" s="4">
        <v>189.939790038295</v>
      </c>
      <c r="J104" s="4">
        <v>9.9499999999999993</v>
      </c>
      <c r="K104" s="4">
        <v>2.6042234467452898</v>
      </c>
      <c r="L104" s="4">
        <v>208.938133673491</v>
      </c>
      <c r="N104" s="4">
        <v>9.9499999999999993</v>
      </c>
      <c r="O104" s="4">
        <v>1.55902134949029</v>
      </c>
      <c r="P104" s="4">
        <v>229.72773034280601</v>
      </c>
    </row>
    <row r="105" spans="2:16" x14ac:dyDescent="0.2">
      <c r="B105" s="4">
        <v>10.050000000000001</v>
      </c>
      <c r="C105" s="4">
        <v>2.0249914813182701</v>
      </c>
      <c r="D105" s="4">
        <v>184.61565746931601</v>
      </c>
      <c r="F105" s="4">
        <v>10.050000000000001</v>
      </c>
      <c r="G105" s="4">
        <v>2.5202748566762199</v>
      </c>
      <c r="H105" s="4">
        <v>195.09751501020801</v>
      </c>
      <c r="J105" s="4">
        <v>10.050000000000001</v>
      </c>
      <c r="K105" s="4">
        <v>2.7860717524398702</v>
      </c>
      <c r="L105" s="4">
        <v>214.76174347985901</v>
      </c>
      <c r="N105" s="4">
        <v>10.050000000000001</v>
      </c>
      <c r="O105" s="4">
        <v>1.6402473083192</v>
      </c>
      <c r="P105" s="4">
        <v>236.308270676691</v>
      </c>
    </row>
  </sheetData>
  <mergeCells count="5">
    <mergeCell ref="B3:D3"/>
    <mergeCell ref="F3:H3"/>
    <mergeCell ref="J3:L3"/>
    <mergeCell ref="N3:P3"/>
    <mergeCell ref="R46:X47"/>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71733-12B0-A04B-B9BB-30DEF04CABB1}">
  <dimension ref="A1:Y204"/>
  <sheetViews>
    <sheetView zoomScale="90" zoomScaleNormal="90" workbookViewId="0">
      <selection activeCell="Q28" sqref="Q28"/>
    </sheetView>
  </sheetViews>
  <sheetFormatPr baseColWidth="10" defaultColWidth="10.83203125" defaultRowHeight="16" x14ac:dyDescent="0.2"/>
  <cols>
    <col min="1" max="1" width="10.83203125" style="4"/>
    <col min="2" max="2" width="12.33203125" style="4" bestFit="1" customWidth="1"/>
    <col min="3" max="4" width="10.83203125" style="4"/>
    <col min="5" max="5" width="12.33203125" style="4" bestFit="1" customWidth="1"/>
    <col min="6" max="7" width="10.83203125" style="4"/>
    <col min="8" max="8" width="12.33203125" style="4" bestFit="1" customWidth="1"/>
    <col min="9" max="10" width="10.83203125" style="4"/>
    <col min="11" max="11" width="12.5" style="4" bestFit="1" customWidth="1"/>
    <col min="12" max="15" width="10.83203125" style="4"/>
    <col min="16" max="16" width="11.83203125" style="4" customWidth="1"/>
    <col min="17" max="20" width="10.83203125" style="4"/>
    <col min="21" max="21" width="15.83203125" style="4" customWidth="1"/>
    <col min="22" max="16384" width="10.83203125" style="4"/>
  </cols>
  <sheetData>
    <row r="1" spans="1:14" x14ac:dyDescent="0.2">
      <c r="A1" s="4" t="s">
        <v>166</v>
      </c>
    </row>
    <row r="3" spans="1:14" x14ac:dyDescent="0.2">
      <c r="B3" s="110" t="s">
        <v>3</v>
      </c>
      <c r="C3" s="110"/>
      <c r="E3" s="110" t="s">
        <v>4</v>
      </c>
      <c r="F3" s="110"/>
      <c r="H3" s="110" t="s">
        <v>5</v>
      </c>
      <c r="I3" s="110"/>
      <c r="K3" s="110" t="s">
        <v>6</v>
      </c>
      <c r="L3" s="110"/>
      <c r="N3" s="73" t="s">
        <v>167</v>
      </c>
    </row>
    <row r="4" spans="1:14" x14ac:dyDescent="0.2">
      <c r="B4" s="48" t="s">
        <v>168</v>
      </c>
      <c r="C4" s="48" t="s">
        <v>169</v>
      </c>
      <c r="E4" s="48" t="s">
        <v>168</v>
      </c>
      <c r="F4" s="48" t="s">
        <v>169</v>
      </c>
      <c r="H4" s="48" t="s">
        <v>168</v>
      </c>
      <c r="I4" s="48" t="s">
        <v>169</v>
      </c>
      <c r="K4" s="48" t="s">
        <v>168</v>
      </c>
      <c r="L4" s="48" t="s">
        <v>169</v>
      </c>
      <c r="N4" s="10" t="s">
        <v>170</v>
      </c>
    </row>
    <row r="5" spans="1:14" x14ac:dyDescent="0.2">
      <c r="B5" s="4">
        <v>0.105</v>
      </c>
      <c r="C5" s="4">
        <v>0</v>
      </c>
      <c r="E5" s="4">
        <v>0.105</v>
      </c>
      <c r="F5" s="4">
        <v>0</v>
      </c>
      <c r="H5" s="33">
        <v>0.105</v>
      </c>
      <c r="I5" s="12">
        <v>0</v>
      </c>
      <c r="K5" s="4">
        <v>0.1125</v>
      </c>
      <c r="L5" s="4">
        <v>0</v>
      </c>
    </row>
    <row r="6" spans="1:14" x14ac:dyDescent="0.2">
      <c r="B6" s="4">
        <v>0.17499999999999999</v>
      </c>
      <c r="C6" s="4">
        <v>0</v>
      </c>
      <c r="E6" s="4">
        <v>0.17499999999999999</v>
      </c>
      <c r="F6" s="4">
        <v>0</v>
      </c>
      <c r="H6" s="33">
        <v>0.17499999999999999</v>
      </c>
      <c r="I6" s="12">
        <v>0</v>
      </c>
      <c r="K6" s="4">
        <v>0.1875</v>
      </c>
      <c r="L6" s="4">
        <v>0</v>
      </c>
    </row>
    <row r="7" spans="1:14" x14ac:dyDescent="0.2">
      <c r="B7" s="4">
        <v>0.245</v>
      </c>
      <c r="C7" s="4">
        <v>0</v>
      </c>
      <c r="E7" s="4">
        <v>0.245</v>
      </c>
      <c r="F7" s="4">
        <v>0</v>
      </c>
      <c r="H7" s="33">
        <v>0.245</v>
      </c>
      <c r="I7" s="12">
        <v>0</v>
      </c>
      <c r="K7" s="4">
        <v>0.26250000000000001</v>
      </c>
      <c r="L7" s="4">
        <v>0</v>
      </c>
    </row>
    <row r="8" spans="1:14" x14ac:dyDescent="0.2">
      <c r="B8" s="4">
        <v>0.315</v>
      </c>
      <c r="C8" s="4">
        <v>0</v>
      </c>
      <c r="E8" s="4">
        <v>0.315</v>
      </c>
      <c r="F8" s="4">
        <v>0</v>
      </c>
      <c r="H8" s="33">
        <v>0.315</v>
      </c>
      <c r="I8" s="12">
        <v>0</v>
      </c>
      <c r="K8" s="4">
        <v>0.33750000000000002</v>
      </c>
      <c r="L8" s="4">
        <v>0</v>
      </c>
    </row>
    <row r="9" spans="1:14" x14ac:dyDescent="0.2">
      <c r="B9" s="4">
        <v>0.38500000000000001</v>
      </c>
      <c r="C9" s="4">
        <v>0</v>
      </c>
      <c r="E9" s="4">
        <v>0.38500000000000001</v>
      </c>
      <c r="F9" s="4">
        <v>0</v>
      </c>
      <c r="H9" s="33">
        <v>0.38500000000000001</v>
      </c>
      <c r="I9" s="12">
        <v>0</v>
      </c>
      <c r="K9" s="4">
        <v>0.41249999999999998</v>
      </c>
      <c r="L9" s="4">
        <v>0</v>
      </c>
    </row>
    <row r="10" spans="1:14" x14ac:dyDescent="0.2">
      <c r="B10" s="4">
        <v>0.45500000000000002</v>
      </c>
      <c r="C10" s="4">
        <v>0</v>
      </c>
      <c r="E10" s="4">
        <v>0.45500000000000002</v>
      </c>
      <c r="F10" s="4">
        <v>0</v>
      </c>
      <c r="H10" s="33">
        <v>0.45500000000000002</v>
      </c>
      <c r="I10" s="12">
        <v>0</v>
      </c>
      <c r="K10" s="4">
        <v>0.48749999999999999</v>
      </c>
      <c r="L10" s="4">
        <v>0</v>
      </c>
      <c r="N10" s="10" t="s">
        <v>171</v>
      </c>
    </row>
    <row r="11" spans="1:14" x14ac:dyDescent="0.2">
      <c r="B11" s="4">
        <v>0.52500000000000002</v>
      </c>
      <c r="C11" s="4">
        <v>0</v>
      </c>
      <c r="E11" s="4">
        <v>0.52500000000000002</v>
      </c>
      <c r="F11" s="4">
        <v>0</v>
      </c>
      <c r="H11" s="33">
        <v>0.52500000000000002</v>
      </c>
      <c r="I11" s="12">
        <v>0</v>
      </c>
      <c r="K11" s="4">
        <v>0.5625</v>
      </c>
      <c r="L11" s="4">
        <v>0</v>
      </c>
    </row>
    <row r="12" spans="1:14" x14ac:dyDescent="0.2">
      <c r="B12" s="4">
        <v>0.59499999999999997</v>
      </c>
      <c r="C12" s="4">
        <v>0</v>
      </c>
      <c r="E12" s="4">
        <v>0.59499999999999997</v>
      </c>
      <c r="F12" s="4">
        <v>0</v>
      </c>
      <c r="H12" s="33">
        <v>0.59499999999999997</v>
      </c>
      <c r="I12" s="12">
        <v>0</v>
      </c>
      <c r="K12" s="4">
        <v>0.63749999999999996</v>
      </c>
      <c r="L12" s="4">
        <v>0</v>
      </c>
    </row>
    <row r="13" spans="1:14" x14ac:dyDescent="0.2">
      <c r="B13" s="4">
        <v>0.66500000000000004</v>
      </c>
      <c r="C13" s="4">
        <v>0</v>
      </c>
      <c r="E13" s="4">
        <v>0.66500000000000004</v>
      </c>
      <c r="F13" s="4">
        <v>0</v>
      </c>
      <c r="H13" s="33">
        <v>0.66500000000000004</v>
      </c>
      <c r="I13" s="12">
        <v>0</v>
      </c>
      <c r="K13" s="4">
        <v>0.71250000000000002</v>
      </c>
      <c r="L13" s="4">
        <v>0</v>
      </c>
    </row>
    <row r="14" spans="1:14" x14ac:dyDescent="0.2">
      <c r="B14" s="4">
        <v>0.73499999999999999</v>
      </c>
      <c r="C14" s="4">
        <v>0</v>
      </c>
      <c r="E14" s="4">
        <v>0.73499999999999999</v>
      </c>
      <c r="F14" s="4">
        <v>0</v>
      </c>
      <c r="H14" s="33">
        <v>0.73499999999999999</v>
      </c>
      <c r="I14" s="12">
        <v>0</v>
      </c>
      <c r="K14" s="4">
        <v>0.78749999999999998</v>
      </c>
      <c r="L14" s="4">
        <v>0</v>
      </c>
    </row>
    <row r="15" spans="1:14" x14ac:dyDescent="0.2">
      <c r="B15" s="4">
        <v>0.80500000000000005</v>
      </c>
      <c r="C15" s="4">
        <v>0</v>
      </c>
      <c r="E15" s="4">
        <v>0.80500000000000005</v>
      </c>
      <c r="F15" s="4">
        <v>0</v>
      </c>
      <c r="H15" s="33">
        <v>0.80500000000000005</v>
      </c>
      <c r="I15" s="12">
        <v>0</v>
      </c>
      <c r="K15" s="4">
        <v>0.86250000000000004</v>
      </c>
      <c r="L15" s="4">
        <v>0</v>
      </c>
    </row>
    <row r="16" spans="1:14" x14ac:dyDescent="0.2">
      <c r="B16" s="4">
        <v>0.875</v>
      </c>
      <c r="C16" s="4">
        <v>0</v>
      </c>
      <c r="E16" s="4">
        <v>0.875</v>
      </c>
      <c r="F16" s="4">
        <v>0</v>
      </c>
      <c r="H16" s="33">
        <v>0.875</v>
      </c>
      <c r="I16" s="12">
        <v>0</v>
      </c>
      <c r="K16" s="4">
        <v>0.9375</v>
      </c>
      <c r="L16" s="4">
        <v>0</v>
      </c>
    </row>
    <row r="17" spans="2:25" x14ac:dyDescent="0.2">
      <c r="B17" s="4">
        <v>0.94499999999999995</v>
      </c>
      <c r="C17" s="4">
        <v>0</v>
      </c>
      <c r="E17" s="4">
        <v>0.94499999999999995</v>
      </c>
      <c r="F17" s="4">
        <v>0</v>
      </c>
      <c r="H17" s="33">
        <v>0.94499999999999995</v>
      </c>
      <c r="I17" s="12">
        <v>0</v>
      </c>
      <c r="K17" s="4">
        <v>1.0125</v>
      </c>
      <c r="L17" s="4">
        <v>63</v>
      </c>
    </row>
    <row r="18" spans="2:25" x14ac:dyDescent="0.2">
      <c r="B18" s="4">
        <v>1.0149999999999999</v>
      </c>
      <c r="C18" s="4">
        <v>279</v>
      </c>
      <c r="E18" s="4">
        <v>1.0149999999999999</v>
      </c>
      <c r="F18" s="4">
        <v>115</v>
      </c>
      <c r="H18" s="33">
        <v>1.0149999999999999</v>
      </c>
      <c r="I18" s="12">
        <v>100</v>
      </c>
      <c r="K18" s="4">
        <v>1.0874999999999999</v>
      </c>
      <c r="L18" s="4">
        <v>0</v>
      </c>
    </row>
    <row r="19" spans="2:25" x14ac:dyDescent="0.2">
      <c r="B19" s="4">
        <v>1.085</v>
      </c>
      <c r="C19" s="4">
        <v>0</v>
      </c>
      <c r="E19" s="4">
        <v>1.085</v>
      </c>
      <c r="F19" s="4">
        <v>0</v>
      </c>
      <c r="H19" s="33">
        <v>1.085</v>
      </c>
      <c r="I19" s="12">
        <v>0</v>
      </c>
      <c r="K19" s="4">
        <v>1.1625000000000001</v>
      </c>
      <c r="L19" s="4">
        <v>0</v>
      </c>
    </row>
    <row r="20" spans="2:25" x14ac:dyDescent="0.2">
      <c r="B20" s="4">
        <v>1.155</v>
      </c>
      <c r="C20" s="4">
        <v>0</v>
      </c>
      <c r="E20" s="4">
        <v>1.155</v>
      </c>
      <c r="F20" s="4">
        <v>0</v>
      </c>
      <c r="H20" s="33">
        <v>1.155</v>
      </c>
      <c r="I20" s="12">
        <v>0</v>
      </c>
      <c r="K20" s="4">
        <v>1.2375</v>
      </c>
      <c r="L20" s="4">
        <v>0</v>
      </c>
    </row>
    <row r="21" spans="2:25" x14ac:dyDescent="0.2">
      <c r="B21" s="4">
        <v>1.2250000000000001</v>
      </c>
      <c r="C21" s="4">
        <v>0</v>
      </c>
      <c r="E21" s="4">
        <v>1.2250000000000001</v>
      </c>
      <c r="F21" s="4">
        <v>0</v>
      </c>
      <c r="H21" s="33">
        <v>1.2250000000000001</v>
      </c>
      <c r="I21" s="12">
        <v>0</v>
      </c>
      <c r="K21" s="4">
        <v>1.3125</v>
      </c>
      <c r="L21" s="4">
        <v>0</v>
      </c>
    </row>
    <row r="22" spans="2:25" x14ac:dyDescent="0.2">
      <c r="B22" s="4">
        <v>1.2949999999999999</v>
      </c>
      <c r="C22" s="4">
        <v>0</v>
      </c>
      <c r="E22" s="4">
        <v>1.2949999999999999</v>
      </c>
      <c r="F22" s="4">
        <v>0</v>
      </c>
      <c r="H22" s="33">
        <v>1.2949999999999999</v>
      </c>
      <c r="I22" s="12">
        <v>0</v>
      </c>
      <c r="K22" s="4">
        <v>1.3875</v>
      </c>
      <c r="L22" s="4">
        <v>0</v>
      </c>
    </row>
    <row r="23" spans="2:25" x14ac:dyDescent="0.2">
      <c r="B23" s="4">
        <v>1.365</v>
      </c>
      <c r="C23" s="4">
        <v>0</v>
      </c>
      <c r="E23" s="4">
        <v>1.365</v>
      </c>
      <c r="F23" s="4">
        <v>0</v>
      </c>
      <c r="H23" s="33">
        <v>1.365</v>
      </c>
      <c r="I23" s="12">
        <v>0</v>
      </c>
      <c r="K23" s="4">
        <v>1.4624999999999999</v>
      </c>
      <c r="L23" s="4">
        <v>0</v>
      </c>
    </row>
    <row r="24" spans="2:25" x14ac:dyDescent="0.2">
      <c r="B24" s="4">
        <v>1.4350000000000001</v>
      </c>
      <c r="C24" s="4">
        <v>0</v>
      </c>
      <c r="E24" s="4">
        <v>1.4350000000000001</v>
      </c>
      <c r="F24" s="4">
        <v>0</v>
      </c>
      <c r="H24" s="33">
        <v>1.4350000000000001</v>
      </c>
      <c r="I24" s="12">
        <v>0</v>
      </c>
      <c r="K24" s="4">
        <v>1.5375000000000001</v>
      </c>
      <c r="L24" s="4">
        <v>0</v>
      </c>
    </row>
    <row r="25" spans="2:25" x14ac:dyDescent="0.2">
      <c r="B25" s="4">
        <v>1.5049999999999999</v>
      </c>
      <c r="C25" s="4">
        <v>0</v>
      </c>
      <c r="E25" s="4">
        <v>1.5049999999999999</v>
      </c>
      <c r="F25" s="4">
        <v>0</v>
      </c>
      <c r="H25" s="33">
        <v>1.5049999999999999</v>
      </c>
      <c r="I25" s="12">
        <v>0</v>
      </c>
      <c r="K25" s="4">
        <v>1.6125</v>
      </c>
      <c r="L25" s="4">
        <v>0</v>
      </c>
      <c r="P25" s="73"/>
      <c r="Q25" s="73"/>
      <c r="R25" s="73"/>
      <c r="S25" s="73"/>
      <c r="T25" s="73"/>
      <c r="U25" s="73"/>
      <c r="V25" s="73"/>
      <c r="W25" s="73"/>
      <c r="X25" s="73"/>
      <c r="Y25" s="73"/>
    </row>
    <row r="26" spans="2:25" x14ac:dyDescent="0.2">
      <c r="B26" s="4">
        <v>1.575</v>
      </c>
      <c r="C26" s="4">
        <v>0</v>
      </c>
      <c r="E26" s="4">
        <v>1.575</v>
      </c>
      <c r="F26" s="4">
        <v>0</v>
      </c>
      <c r="H26" s="33">
        <v>1.575</v>
      </c>
      <c r="I26" s="12">
        <v>0</v>
      </c>
      <c r="K26" s="4">
        <v>1.6875</v>
      </c>
      <c r="L26" s="4">
        <v>0</v>
      </c>
    </row>
    <row r="27" spans="2:25" x14ac:dyDescent="0.2">
      <c r="B27" s="4">
        <v>1.645</v>
      </c>
      <c r="C27" s="4">
        <v>0</v>
      </c>
      <c r="E27" s="4">
        <v>1.645</v>
      </c>
      <c r="F27" s="4">
        <v>0</v>
      </c>
      <c r="H27" s="33">
        <v>1.645</v>
      </c>
      <c r="I27" s="12">
        <v>0</v>
      </c>
      <c r="K27" s="4">
        <v>1.7625</v>
      </c>
      <c r="L27" s="4">
        <v>0</v>
      </c>
    </row>
    <row r="28" spans="2:25" x14ac:dyDescent="0.2">
      <c r="B28" s="4">
        <v>1.7150000000000001</v>
      </c>
      <c r="C28" s="4">
        <v>0</v>
      </c>
      <c r="E28" s="4">
        <v>1.7150000000000001</v>
      </c>
      <c r="F28" s="4">
        <v>0</v>
      </c>
      <c r="H28" s="33">
        <v>1.7150000000000001</v>
      </c>
      <c r="I28" s="12">
        <v>0</v>
      </c>
      <c r="K28" s="4">
        <v>1.8374999999999999</v>
      </c>
      <c r="L28" s="4">
        <v>0</v>
      </c>
    </row>
    <row r="29" spans="2:25" x14ac:dyDescent="0.2">
      <c r="B29" s="4">
        <v>1.7849999999999999</v>
      </c>
      <c r="C29" s="4">
        <v>0</v>
      </c>
      <c r="E29" s="4">
        <v>1.7849999999999999</v>
      </c>
      <c r="F29" s="4">
        <v>0</v>
      </c>
      <c r="H29" s="33">
        <v>1.7849999999999999</v>
      </c>
      <c r="I29" s="12">
        <v>0</v>
      </c>
      <c r="K29" s="4">
        <v>1.9125000000000001</v>
      </c>
      <c r="L29" s="4">
        <v>0</v>
      </c>
    </row>
    <row r="30" spans="2:25" x14ac:dyDescent="0.2">
      <c r="B30" s="4">
        <v>1.855</v>
      </c>
      <c r="C30" s="4">
        <v>0</v>
      </c>
      <c r="E30" s="4">
        <v>1.855</v>
      </c>
      <c r="F30" s="4">
        <v>0</v>
      </c>
      <c r="H30" s="33">
        <v>1.855</v>
      </c>
      <c r="I30" s="12">
        <v>0</v>
      </c>
      <c r="K30" s="4">
        <v>1.9875</v>
      </c>
      <c r="L30" s="4">
        <v>145</v>
      </c>
    </row>
    <row r="31" spans="2:25" x14ac:dyDescent="0.2">
      <c r="B31" s="4">
        <v>1.925</v>
      </c>
      <c r="C31" s="4">
        <v>0</v>
      </c>
      <c r="E31" s="4">
        <v>1.925</v>
      </c>
      <c r="F31" s="4">
        <v>0</v>
      </c>
      <c r="H31" s="33">
        <v>1.925</v>
      </c>
      <c r="I31" s="12">
        <v>0</v>
      </c>
      <c r="K31" s="4">
        <v>2.0625</v>
      </c>
      <c r="L31" s="4">
        <v>0</v>
      </c>
    </row>
    <row r="32" spans="2:25" x14ac:dyDescent="0.2">
      <c r="B32" s="4">
        <v>1.9950000000000001</v>
      </c>
      <c r="C32" s="4">
        <v>394</v>
      </c>
      <c r="E32" s="4">
        <v>1.9950000000000001</v>
      </c>
      <c r="F32" s="4">
        <v>219</v>
      </c>
      <c r="H32" s="33">
        <v>1.9950000000000001</v>
      </c>
      <c r="I32" s="12">
        <v>148</v>
      </c>
      <c r="K32" s="4">
        <v>2.1375000000000002</v>
      </c>
      <c r="L32" s="4">
        <v>0</v>
      </c>
    </row>
    <row r="33" spans="2:21" x14ac:dyDescent="0.2">
      <c r="B33" s="4">
        <v>2.0649999999999999</v>
      </c>
      <c r="C33" s="4">
        <v>0</v>
      </c>
      <c r="E33" s="4">
        <v>2.0649999999999999</v>
      </c>
      <c r="F33" s="4">
        <v>0</v>
      </c>
      <c r="H33" s="33">
        <v>2.0649999999999999</v>
      </c>
      <c r="I33" s="12">
        <v>0</v>
      </c>
      <c r="K33" s="4">
        <v>2.2124999999999999</v>
      </c>
      <c r="L33" s="4">
        <v>0</v>
      </c>
    </row>
    <row r="34" spans="2:21" x14ac:dyDescent="0.2">
      <c r="B34" s="4">
        <v>2.1349999999999998</v>
      </c>
      <c r="C34" s="4">
        <v>0</v>
      </c>
      <c r="E34" s="4">
        <v>2.1349999999999998</v>
      </c>
      <c r="F34" s="4">
        <v>0</v>
      </c>
      <c r="H34" s="33">
        <v>2.1349999999999998</v>
      </c>
      <c r="I34" s="12">
        <v>0</v>
      </c>
      <c r="K34" s="4">
        <v>2.2875000000000001</v>
      </c>
      <c r="L34" s="4">
        <v>0</v>
      </c>
    </row>
    <row r="35" spans="2:21" x14ac:dyDescent="0.2">
      <c r="B35" s="4">
        <v>2.2050000000000001</v>
      </c>
      <c r="C35" s="4">
        <v>0</v>
      </c>
      <c r="E35" s="4">
        <v>2.2050000000000001</v>
      </c>
      <c r="F35" s="4">
        <v>0</v>
      </c>
      <c r="H35" s="33">
        <v>2.2050000000000001</v>
      </c>
      <c r="I35" s="12">
        <v>0</v>
      </c>
      <c r="K35" s="4">
        <v>2.3624999999999998</v>
      </c>
      <c r="L35" s="4">
        <v>0</v>
      </c>
    </row>
    <row r="36" spans="2:21" x14ac:dyDescent="0.2">
      <c r="B36" s="4">
        <v>2.2749999999999999</v>
      </c>
      <c r="C36" s="4">
        <v>0</v>
      </c>
      <c r="E36" s="4">
        <v>2.2749999999999999</v>
      </c>
      <c r="F36" s="4">
        <v>0</v>
      </c>
      <c r="H36" s="33">
        <v>2.2749999999999999</v>
      </c>
      <c r="I36" s="12">
        <v>0</v>
      </c>
      <c r="K36" s="4">
        <v>2.4375</v>
      </c>
      <c r="L36" s="4">
        <v>0</v>
      </c>
    </row>
    <row r="37" spans="2:21" x14ac:dyDescent="0.2">
      <c r="B37" s="4">
        <v>2.3450000000000002</v>
      </c>
      <c r="C37" s="4">
        <v>0</v>
      </c>
      <c r="E37" s="4">
        <v>2.3450000000000002</v>
      </c>
      <c r="F37" s="4">
        <v>0</v>
      </c>
      <c r="H37" s="33">
        <v>2.3450000000000002</v>
      </c>
      <c r="I37" s="12">
        <v>0</v>
      </c>
      <c r="K37" s="4">
        <v>2.5125000000000002</v>
      </c>
      <c r="L37" s="4">
        <v>0</v>
      </c>
    </row>
    <row r="38" spans="2:21" x14ac:dyDescent="0.2">
      <c r="B38" s="4">
        <v>2.415</v>
      </c>
      <c r="C38" s="4">
        <v>0</v>
      </c>
      <c r="E38" s="4">
        <v>2.415</v>
      </c>
      <c r="F38" s="4">
        <v>0</v>
      </c>
      <c r="H38" s="33">
        <v>2.415</v>
      </c>
      <c r="I38" s="12">
        <v>0</v>
      </c>
      <c r="K38" s="4">
        <v>2.5874999999999999</v>
      </c>
      <c r="L38" s="4">
        <v>0</v>
      </c>
    </row>
    <row r="39" spans="2:21" x14ac:dyDescent="0.2">
      <c r="B39" s="4">
        <v>2.4849999999999999</v>
      </c>
      <c r="C39" s="4">
        <v>0</v>
      </c>
      <c r="E39" s="4">
        <v>2.4849999999999999</v>
      </c>
      <c r="F39" s="4">
        <v>0</v>
      </c>
      <c r="H39" s="33">
        <v>2.4849999999999999</v>
      </c>
      <c r="I39" s="12">
        <v>0</v>
      </c>
      <c r="K39" s="4">
        <v>2.6625000000000001</v>
      </c>
      <c r="L39" s="4">
        <v>0</v>
      </c>
    </row>
    <row r="40" spans="2:21" x14ac:dyDescent="0.2">
      <c r="B40" s="4">
        <v>2.5550000000000002</v>
      </c>
      <c r="C40" s="4">
        <v>0</v>
      </c>
      <c r="E40" s="4">
        <v>2.5550000000000002</v>
      </c>
      <c r="F40" s="4">
        <v>0</v>
      </c>
      <c r="H40" s="33">
        <v>2.5550000000000002</v>
      </c>
      <c r="I40" s="12">
        <v>0</v>
      </c>
      <c r="K40" s="4">
        <v>2.7374999999999998</v>
      </c>
      <c r="L40" s="4">
        <v>0</v>
      </c>
    </row>
    <row r="41" spans="2:21" x14ac:dyDescent="0.2">
      <c r="B41" s="4">
        <v>2.625</v>
      </c>
      <c r="C41" s="4">
        <v>0</v>
      </c>
      <c r="E41" s="4">
        <v>2.625</v>
      </c>
      <c r="F41" s="4">
        <v>0</v>
      </c>
      <c r="H41" s="33">
        <v>2.625</v>
      </c>
      <c r="I41" s="12">
        <v>0</v>
      </c>
      <c r="K41" s="4">
        <v>2.8125</v>
      </c>
      <c r="L41" s="4">
        <v>0</v>
      </c>
    </row>
    <row r="42" spans="2:21" x14ac:dyDescent="0.2">
      <c r="B42" s="4">
        <v>2.6949999999999998</v>
      </c>
      <c r="C42" s="4">
        <v>0</v>
      </c>
      <c r="E42" s="4">
        <v>2.6949999999999998</v>
      </c>
      <c r="F42" s="4">
        <v>0</v>
      </c>
      <c r="H42" s="33">
        <v>2.6949999999999998</v>
      </c>
      <c r="I42" s="12">
        <v>0</v>
      </c>
      <c r="K42" s="4">
        <v>2.8875000000000002</v>
      </c>
      <c r="L42" s="4">
        <v>0</v>
      </c>
    </row>
    <row r="43" spans="2:21" x14ac:dyDescent="0.2">
      <c r="B43" s="4">
        <v>2.7650000000000001</v>
      </c>
      <c r="C43" s="4">
        <v>0</v>
      </c>
      <c r="E43" s="4">
        <v>2.7650000000000001</v>
      </c>
      <c r="F43" s="4">
        <v>0</v>
      </c>
      <c r="H43" s="33">
        <v>2.7650000000000001</v>
      </c>
      <c r="I43" s="12">
        <v>0</v>
      </c>
      <c r="K43" s="4">
        <v>2.9624999999999999</v>
      </c>
      <c r="L43" s="4">
        <v>0</v>
      </c>
    </row>
    <row r="44" spans="2:21" x14ac:dyDescent="0.2">
      <c r="B44" s="4">
        <v>2.835</v>
      </c>
      <c r="C44" s="4">
        <v>0</v>
      </c>
      <c r="E44" s="4">
        <v>2.835</v>
      </c>
      <c r="F44" s="4">
        <v>0</v>
      </c>
      <c r="H44" s="33">
        <v>2.835</v>
      </c>
      <c r="I44" s="12">
        <v>0</v>
      </c>
      <c r="K44" s="4">
        <v>3.0375000000000001</v>
      </c>
      <c r="L44" s="4">
        <v>157</v>
      </c>
      <c r="P44" s="81"/>
      <c r="Q44" s="81"/>
      <c r="R44" s="81"/>
      <c r="S44" s="81"/>
      <c r="T44" s="81"/>
      <c r="U44" s="81"/>
    </row>
    <row r="45" spans="2:21" x14ac:dyDescent="0.2">
      <c r="B45" s="4">
        <v>2.9049999999999998</v>
      </c>
      <c r="C45" s="4">
        <v>0</v>
      </c>
      <c r="E45" s="4">
        <v>2.9049999999999998</v>
      </c>
      <c r="F45" s="4">
        <v>0</v>
      </c>
      <c r="H45" s="33">
        <v>2.9049999999999998</v>
      </c>
      <c r="I45" s="12">
        <v>0</v>
      </c>
      <c r="K45" s="4">
        <v>3.1124999999999998</v>
      </c>
      <c r="L45" s="4">
        <v>0</v>
      </c>
      <c r="P45" s="81"/>
      <c r="Q45" s="81"/>
      <c r="R45" s="81"/>
      <c r="S45" s="81"/>
      <c r="T45" s="81"/>
      <c r="U45" s="81"/>
    </row>
    <row r="46" spans="2:21" x14ac:dyDescent="0.2">
      <c r="B46" s="4">
        <v>2.9750000000000001</v>
      </c>
      <c r="C46" s="4">
        <v>401</v>
      </c>
      <c r="E46" s="4">
        <v>2.9750000000000001</v>
      </c>
      <c r="F46" s="4">
        <v>251</v>
      </c>
      <c r="H46" s="33">
        <v>2.9750000000000001</v>
      </c>
      <c r="I46" s="12">
        <v>171</v>
      </c>
      <c r="K46" s="4">
        <v>3.1875</v>
      </c>
      <c r="L46" s="4">
        <v>0</v>
      </c>
      <c r="P46" s="81"/>
      <c r="Q46" s="81"/>
      <c r="R46" s="81"/>
      <c r="S46" s="81"/>
      <c r="T46" s="81"/>
      <c r="U46" s="81"/>
    </row>
    <row r="47" spans="2:21" x14ac:dyDescent="0.2">
      <c r="B47" s="4">
        <v>3.0449999999999999</v>
      </c>
      <c r="C47" s="4">
        <v>0</v>
      </c>
      <c r="E47" s="4">
        <v>3.0449999999999999</v>
      </c>
      <c r="F47" s="4">
        <v>0</v>
      </c>
      <c r="H47" s="33">
        <v>3.0449999999999999</v>
      </c>
      <c r="I47" s="12">
        <v>0</v>
      </c>
      <c r="K47" s="4">
        <v>3.2625000000000002</v>
      </c>
      <c r="L47" s="4">
        <v>0</v>
      </c>
      <c r="P47" s="81"/>
      <c r="Q47" s="81"/>
      <c r="S47" s="81"/>
      <c r="T47" s="81"/>
      <c r="U47" s="81"/>
    </row>
    <row r="48" spans="2:21" x14ac:dyDescent="0.2">
      <c r="B48" s="4">
        <v>3.1150000000000002</v>
      </c>
      <c r="C48" s="4">
        <v>0</v>
      </c>
      <c r="E48" s="4">
        <v>3.1150000000000002</v>
      </c>
      <c r="F48" s="4">
        <v>0</v>
      </c>
      <c r="H48" s="33">
        <v>3.1150000000000002</v>
      </c>
      <c r="I48" s="12">
        <v>0</v>
      </c>
      <c r="K48" s="4">
        <v>3.3374999999999999</v>
      </c>
      <c r="L48" s="4">
        <v>0</v>
      </c>
    </row>
    <row r="49" spans="2:21" ht="16" customHeight="1" x14ac:dyDescent="0.2">
      <c r="B49" s="4">
        <v>3.1850000000000001</v>
      </c>
      <c r="C49" s="4">
        <v>0</v>
      </c>
      <c r="E49" s="4">
        <v>3.1850000000000001</v>
      </c>
      <c r="F49" s="4">
        <v>0</v>
      </c>
      <c r="H49" s="33">
        <v>3.1850000000000001</v>
      </c>
      <c r="I49" s="12">
        <v>0</v>
      </c>
      <c r="K49" s="4">
        <v>3.4125000000000001</v>
      </c>
      <c r="L49" s="4">
        <v>0</v>
      </c>
      <c r="P49" s="109" t="s">
        <v>195</v>
      </c>
      <c r="Q49" s="109"/>
      <c r="R49" s="109"/>
      <c r="S49" s="109"/>
      <c r="T49" s="109"/>
      <c r="U49" s="109"/>
    </row>
    <row r="50" spans="2:21" x14ac:dyDescent="0.2">
      <c r="B50" s="4">
        <v>3.2549999999999999</v>
      </c>
      <c r="C50" s="4">
        <v>0</v>
      </c>
      <c r="E50" s="4">
        <v>3.2549999999999999</v>
      </c>
      <c r="F50" s="4">
        <v>0</v>
      </c>
      <c r="H50" s="33">
        <v>3.2549999999999999</v>
      </c>
      <c r="I50" s="12">
        <v>0</v>
      </c>
      <c r="K50" s="4">
        <v>3.4874999999999998</v>
      </c>
      <c r="L50" s="4">
        <v>0</v>
      </c>
      <c r="P50" s="109"/>
      <c r="Q50" s="109"/>
      <c r="R50" s="109"/>
      <c r="S50" s="109"/>
      <c r="T50" s="109"/>
      <c r="U50" s="109"/>
    </row>
    <row r="51" spans="2:21" x14ac:dyDescent="0.2">
      <c r="B51" s="4">
        <v>3.3250000000000002</v>
      </c>
      <c r="C51" s="4">
        <v>0</v>
      </c>
      <c r="E51" s="4">
        <v>3.3250000000000002</v>
      </c>
      <c r="F51" s="4">
        <v>0</v>
      </c>
      <c r="H51" s="33">
        <v>3.3250000000000002</v>
      </c>
      <c r="I51" s="12">
        <v>0</v>
      </c>
      <c r="K51" s="4">
        <v>3.5625</v>
      </c>
      <c r="L51" s="4">
        <v>0</v>
      </c>
      <c r="P51" s="109"/>
      <c r="Q51" s="109"/>
      <c r="R51" s="109"/>
      <c r="S51" s="109"/>
      <c r="T51" s="109"/>
      <c r="U51" s="109"/>
    </row>
    <row r="52" spans="2:21" x14ac:dyDescent="0.2">
      <c r="B52" s="4">
        <v>3.395</v>
      </c>
      <c r="C52" s="4">
        <v>0</v>
      </c>
      <c r="E52" s="4">
        <v>3.395</v>
      </c>
      <c r="F52" s="4">
        <v>0</v>
      </c>
      <c r="H52" s="33">
        <v>3.395</v>
      </c>
      <c r="I52" s="12">
        <v>0</v>
      </c>
      <c r="K52" s="4">
        <v>3.6375000000000002</v>
      </c>
      <c r="L52" s="4">
        <v>0</v>
      </c>
    </row>
    <row r="53" spans="2:21" ht="16" customHeight="1" x14ac:dyDescent="0.2">
      <c r="B53" s="4">
        <v>3.4649999999999999</v>
      </c>
      <c r="C53" s="4">
        <v>0</v>
      </c>
      <c r="E53" s="4">
        <v>3.4649999999999999</v>
      </c>
      <c r="F53" s="4">
        <v>0</v>
      </c>
      <c r="H53" s="33">
        <v>3.4649999999999999</v>
      </c>
      <c r="I53" s="12">
        <v>0</v>
      </c>
      <c r="K53" s="4">
        <v>3.7124999999999999</v>
      </c>
      <c r="L53" s="4">
        <v>0</v>
      </c>
      <c r="P53" s="109" t="s">
        <v>194</v>
      </c>
      <c r="Q53" s="109"/>
      <c r="R53" s="109"/>
      <c r="S53" s="109"/>
      <c r="T53" s="109"/>
      <c r="U53" s="109"/>
    </row>
    <row r="54" spans="2:21" x14ac:dyDescent="0.2">
      <c r="B54" s="4">
        <v>3.5350000000000001</v>
      </c>
      <c r="C54" s="4">
        <v>0</v>
      </c>
      <c r="E54" s="4">
        <v>3.5350000000000001</v>
      </c>
      <c r="F54" s="4">
        <v>0</v>
      </c>
      <c r="H54" s="33">
        <v>3.5350000000000001</v>
      </c>
      <c r="I54" s="12">
        <v>0</v>
      </c>
      <c r="K54" s="4">
        <v>3.7875000000000001</v>
      </c>
      <c r="L54" s="4">
        <v>0</v>
      </c>
      <c r="P54" s="109"/>
      <c r="Q54" s="109"/>
      <c r="R54" s="109"/>
      <c r="S54" s="109"/>
      <c r="T54" s="109"/>
      <c r="U54" s="109"/>
    </row>
    <row r="55" spans="2:21" x14ac:dyDescent="0.2">
      <c r="B55" s="4">
        <v>3.605</v>
      </c>
      <c r="C55" s="4">
        <v>0</v>
      </c>
      <c r="E55" s="4">
        <v>3.605</v>
      </c>
      <c r="F55" s="4">
        <v>0</v>
      </c>
      <c r="H55" s="33">
        <v>3.605</v>
      </c>
      <c r="I55" s="12">
        <v>0</v>
      </c>
      <c r="K55" s="4">
        <v>3.8624999999999998</v>
      </c>
      <c r="L55" s="4">
        <v>0</v>
      </c>
      <c r="P55" s="81"/>
      <c r="Q55" s="81"/>
      <c r="R55" s="81"/>
      <c r="S55" s="81"/>
      <c r="T55" s="81"/>
      <c r="U55" s="81"/>
    </row>
    <row r="56" spans="2:21" x14ac:dyDescent="0.2">
      <c r="B56" s="4">
        <v>3.6749999999999998</v>
      </c>
      <c r="C56" s="4">
        <v>0</v>
      </c>
      <c r="E56" s="4">
        <v>3.6749999999999998</v>
      </c>
      <c r="F56" s="4">
        <v>0</v>
      </c>
      <c r="H56" s="33">
        <v>3.6749999999999998</v>
      </c>
      <c r="I56" s="12">
        <v>0</v>
      </c>
      <c r="K56" s="4">
        <v>3.9375</v>
      </c>
      <c r="L56" s="4">
        <v>0</v>
      </c>
    </row>
    <row r="57" spans="2:21" x14ac:dyDescent="0.2">
      <c r="B57" s="4">
        <v>3.7450000000000001</v>
      </c>
      <c r="C57" s="4">
        <v>0</v>
      </c>
      <c r="E57" s="4">
        <v>3.7450000000000001</v>
      </c>
      <c r="F57" s="4">
        <v>0</v>
      </c>
      <c r="H57" s="33">
        <v>3.7450000000000001</v>
      </c>
      <c r="I57" s="12">
        <v>0</v>
      </c>
      <c r="K57" s="4">
        <v>4.0125000000000002</v>
      </c>
      <c r="L57" s="4">
        <v>231</v>
      </c>
    </row>
    <row r="58" spans="2:21" x14ac:dyDescent="0.2">
      <c r="B58" s="4">
        <v>3.8149999999999999</v>
      </c>
      <c r="C58" s="4">
        <v>0</v>
      </c>
      <c r="E58" s="4">
        <v>3.8149999999999999</v>
      </c>
      <c r="F58" s="4">
        <v>0</v>
      </c>
      <c r="H58" s="33">
        <v>3.8149999999999999</v>
      </c>
      <c r="I58" s="12">
        <v>0</v>
      </c>
      <c r="K58" s="4">
        <v>4.0875000000000004</v>
      </c>
      <c r="L58" s="4">
        <v>0</v>
      </c>
    </row>
    <row r="59" spans="2:21" x14ac:dyDescent="0.2">
      <c r="B59" s="4">
        <v>3.8849999999999998</v>
      </c>
      <c r="C59" s="4">
        <v>0</v>
      </c>
      <c r="E59" s="4">
        <v>3.8849999999999998</v>
      </c>
      <c r="F59" s="4">
        <v>0</v>
      </c>
      <c r="H59" s="33">
        <v>3.8849999999999998</v>
      </c>
      <c r="I59" s="12">
        <v>0</v>
      </c>
      <c r="K59" s="4">
        <v>4.1624999999999996</v>
      </c>
      <c r="L59" s="4">
        <v>0</v>
      </c>
    </row>
    <row r="60" spans="2:21" x14ac:dyDescent="0.2">
      <c r="B60" s="4">
        <v>3.9550000000000001</v>
      </c>
      <c r="C60" s="4">
        <v>0</v>
      </c>
      <c r="E60" s="4">
        <v>3.9550000000000001</v>
      </c>
      <c r="F60" s="4">
        <v>0</v>
      </c>
      <c r="H60" s="33">
        <v>3.9550000000000001</v>
      </c>
      <c r="I60" s="12">
        <v>0</v>
      </c>
      <c r="K60" s="4">
        <v>4.2374999999999998</v>
      </c>
      <c r="L60" s="4">
        <v>0</v>
      </c>
    </row>
    <row r="61" spans="2:21" x14ac:dyDescent="0.2">
      <c r="B61" s="4">
        <v>4.0250000000000004</v>
      </c>
      <c r="C61" s="4">
        <v>435</v>
      </c>
      <c r="E61" s="4">
        <v>4.0250000000000004</v>
      </c>
      <c r="F61" s="4">
        <v>374</v>
      </c>
      <c r="H61" s="33">
        <v>4.0250000000000004</v>
      </c>
      <c r="I61" s="12">
        <v>199</v>
      </c>
      <c r="K61" s="4">
        <v>4.3125</v>
      </c>
      <c r="L61" s="4">
        <v>0</v>
      </c>
    </row>
    <row r="62" spans="2:21" x14ac:dyDescent="0.2">
      <c r="B62" s="4">
        <v>4.0949999999999998</v>
      </c>
      <c r="C62" s="4">
        <v>0</v>
      </c>
      <c r="E62" s="4">
        <v>4.0949999999999998</v>
      </c>
      <c r="F62" s="4">
        <v>0</v>
      </c>
      <c r="H62" s="33">
        <v>4.0949999999999998</v>
      </c>
      <c r="I62" s="12">
        <v>0</v>
      </c>
      <c r="K62" s="4">
        <v>4.3875000000000002</v>
      </c>
      <c r="L62" s="4">
        <v>0</v>
      </c>
    </row>
    <row r="63" spans="2:21" x14ac:dyDescent="0.2">
      <c r="B63" s="4">
        <v>4.165</v>
      </c>
      <c r="C63" s="4">
        <v>0</v>
      </c>
      <c r="E63" s="4">
        <v>4.165</v>
      </c>
      <c r="F63" s="4">
        <v>0</v>
      </c>
      <c r="H63" s="33">
        <v>4.165</v>
      </c>
      <c r="I63" s="12">
        <v>0</v>
      </c>
      <c r="K63" s="4">
        <v>4.4625000000000004</v>
      </c>
      <c r="L63" s="4">
        <v>0</v>
      </c>
    </row>
    <row r="64" spans="2:21" x14ac:dyDescent="0.2">
      <c r="B64" s="4">
        <v>4.2350000000000003</v>
      </c>
      <c r="C64" s="4">
        <v>0</v>
      </c>
      <c r="E64" s="4">
        <v>4.2350000000000003</v>
      </c>
      <c r="F64" s="4">
        <v>0</v>
      </c>
      <c r="H64" s="33">
        <v>4.2350000000000003</v>
      </c>
      <c r="I64" s="12">
        <v>0</v>
      </c>
      <c r="K64" s="4">
        <v>4.5374999999999996</v>
      </c>
      <c r="L64" s="4">
        <v>0</v>
      </c>
    </row>
    <row r="65" spans="2:12" x14ac:dyDescent="0.2">
      <c r="B65" s="4">
        <v>4.3049999999999997</v>
      </c>
      <c r="C65" s="4">
        <v>0</v>
      </c>
      <c r="E65" s="4">
        <v>4.3049999999999997</v>
      </c>
      <c r="F65" s="4">
        <v>0</v>
      </c>
      <c r="H65" s="33">
        <v>4.3049999999999997</v>
      </c>
      <c r="I65" s="12">
        <v>0</v>
      </c>
      <c r="K65" s="4">
        <v>4.6124999999999998</v>
      </c>
      <c r="L65" s="4">
        <v>0</v>
      </c>
    </row>
    <row r="66" spans="2:12" x14ac:dyDescent="0.2">
      <c r="B66" s="4">
        <v>4.375</v>
      </c>
      <c r="C66" s="4">
        <v>0</v>
      </c>
      <c r="E66" s="4">
        <v>4.375</v>
      </c>
      <c r="F66" s="4">
        <v>0</v>
      </c>
      <c r="H66" s="33">
        <v>4.375</v>
      </c>
      <c r="I66" s="12">
        <v>0</v>
      </c>
      <c r="K66" s="4">
        <v>4.6875</v>
      </c>
      <c r="L66" s="4">
        <v>0</v>
      </c>
    </row>
    <row r="67" spans="2:12" x14ac:dyDescent="0.2">
      <c r="B67" s="4">
        <v>4.4450000000000003</v>
      </c>
      <c r="C67" s="4">
        <v>0</v>
      </c>
      <c r="E67" s="4">
        <v>4.4450000000000003</v>
      </c>
      <c r="F67" s="4">
        <v>0</v>
      </c>
      <c r="H67" s="33">
        <v>4.4450000000000003</v>
      </c>
      <c r="I67" s="12">
        <v>0</v>
      </c>
      <c r="K67" s="4">
        <v>4.7625000000000002</v>
      </c>
      <c r="L67" s="4">
        <v>0</v>
      </c>
    </row>
    <row r="68" spans="2:12" x14ac:dyDescent="0.2">
      <c r="B68" s="4">
        <v>4.5149999999999997</v>
      </c>
      <c r="C68" s="4">
        <v>0</v>
      </c>
      <c r="E68" s="4">
        <v>4.5149999999999997</v>
      </c>
      <c r="F68" s="4">
        <v>0</v>
      </c>
      <c r="H68" s="33">
        <v>4.5149999999999997</v>
      </c>
      <c r="I68" s="12">
        <v>0</v>
      </c>
      <c r="K68" s="4">
        <v>4.8375000000000004</v>
      </c>
      <c r="L68" s="4">
        <v>0</v>
      </c>
    </row>
    <row r="69" spans="2:12" x14ac:dyDescent="0.2">
      <c r="B69" s="4">
        <v>4.585</v>
      </c>
      <c r="C69" s="4">
        <v>0</v>
      </c>
      <c r="E69" s="4">
        <v>4.585</v>
      </c>
      <c r="F69" s="4">
        <v>0</v>
      </c>
      <c r="H69" s="33">
        <v>4.585</v>
      </c>
      <c r="I69" s="12">
        <v>0</v>
      </c>
      <c r="K69" s="4">
        <v>4.9124999999999996</v>
      </c>
      <c r="L69" s="4">
        <v>0</v>
      </c>
    </row>
    <row r="70" spans="2:12" x14ac:dyDescent="0.2">
      <c r="B70" s="4">
        <v>4.6550000000000002</v>
      </c>
      <c r="C70" s="4">
        <v>0</v>
      </c>
      <c r="E70" s="4">
        <v>4.6550000000000002</v>
      </c>
      <c r="F70" s="4">
        <v>0</v>
      </c>
      <c r="H70" s="33">
        <v>4.6550000000000002</v>
      </c>
      <c r="I70" s="12">
        <v>0</v>
      </c>
      <c r="K70" s="4">
        <v>4.9874999999999998</v>
      </c>
      <c r="L70" s="4">
        <v>360</v>
      </c>
    </row>
    <row r="71" spans="2:12" x14ac:dyDescent="0.2">
      <c r="B71" s="4">
        <v>4.7249999999999996</v>
      </c>
      <c r="C71" s="4">
        <v>0</v>
      </c>
      <c r="E71" s="4">
        <v>4.7249999999999996</v>
      </c>
      <c r="F71" s="4">
        <v>0</v>
      </c>
      <c r="H71" s="33">
        <v>4.7249999999999996</v>
      </c>
      <c r="I71" s="12">
        <v>0</v>
      </c>
      <c r="K71" s="4">
        <v>5.0625</v>
      </c>
      <c r="L71" s="4">
        <v>0</v>
      </c>
    </row>
    <row r="72" spans="2:12" x14ac:dyDescent="0.2">
      <c r="B72" s="4">
        <v>4.7949999999999999</v>
      </c>
      <c r="C72" s="4">
        <v>0</v>
      </c>
      <c r="E72" s="4">
        <v>4.7949999999999999</v>
      </c>
      <c r="F72" s="4">
        <v>0</v>
      </c>
      <c r="H72" s="33">
        <v>4.7949999999999999</v>
      </c>
      <c r="I72" s="12">
        <v>0</v>
      </c>
      <c r="K72" s="4">
        <v>5.1375000000000002</v>
      </c>
      <c r="L72" s="4">
        <v>0</v>
      </c>
    </row>
    <row r="73" spans="2:12" x14ac:dyDescent="0.2">
      <c r="B73" s="4">
        <v>4.8650000000000002</v>
      </c>
      <c r="C73" s="4">
        <v>0</v>
      </c>
      <c r="E73" s="4">
        <v>4.8650000000000002</v>
      </c>
      <c r="F73" s="4">
        <v>0</v>
      </c>
      <c r="H73" s="33">
        <v>4.8650000000000002</v>
      </c>
      <c r="I73" s="12">
        <v>0</v>
      </c>
      <c r="K73" s="4">
        <v>5.2125000000000004</v>
      </c>
      <c r="L73" s="4">
        <v>0</v>
      </c>
    </row>
    <row r="74" spans="2:12" x14ac:dyDescent="0.2">
      <c r="B74" s="4">
        <v>4.9349999999999996</v>
      </c>
      <c r="C74" s="4">
        <v>0</v>
      </c>
      <c r="E74" s="4">
        <v>4.9349999999999996</v>
      </c>
      <c r="F74" s="4">
        <v>0</v>
      </c>
      <c r="H74" s="33">
        <v>4.9349999999999996</v>
      </c>
      <c r="I74" s="12">
        <v>0</v>
      </c>
      <c r="K74" s="4">
        <v>5.2874999999999996</v>
      </c>
      <c r="L74" s="4">
        <v>0</v>
      </c>
    </row>
    <row r="75" spans="2:12" x14ac:dyDescent="0.2">
      <c r="B75" s="4">
        <v>5.0049999999999999</v>
      </c>
      <c r="C75" s="4">
        <v>529</v>
      </c>
      <c r="E75" s="4">
        <v>5.0049999999999999</v>
      </c>
      <c r="F75" s="4">
        <v>522</v>
      </c>
      <c r="H75" s="33">
        <v>5.0049999999999999</v>
      </c>
      <c r="I75" s="12">
        <v>439</v>
      </c>
      <c r="K75" s="4">
        <v>5.3624999999999998</v>
      </c>
      <c r="L75" s="4">
        <v>0</v>
      </c>
    </row>
    <row r="76" spans="2:12" x14ac:dyDescent="0.2">
      <c r="B76" s="4">
        <v>5.0750000000000002</v>
      </c>
      <c r="C76" s="4">
        <v>0</v>
      </c>
      <c r="E76" s="4">
        <v>5.0750000000000002</v>
      </c>
      <c r="F76" s="4">
        <v>0</v>
      </c>
      <c r="H76" s="33">
        <v>5.0750000000000002</v>
      </c>
      <c r="I76" s="12">
        <v>0</v>
      </c>
      <c r="K76" s="4">
        <v>5.4375</v>
      </c>
      <c r="L76" s="4">
        <v>0</v>
      </c>
    </row>
    <row r="77" spans="2:12" x14ac:dyDescent="0.2">
      <c r="B77" s="4">
        <v>5.1449999999999996</v>
      </c>
      <c r="C77" s="4">
        <v>0</v>
      </c>
      <c r="E77" s="4">
        <v>5.1449999999999996</v>
      </c>
      <c r="F77" s="4">
        <v>0</v>
      </c>
      <c r="H77" s="33">
        <v>5.1449999999999996</v>
      </c>
      <c r="I77" s="12">
        <v>0</v>
      </c>
      <c r="K77" s="4">
        <v>5.5125000000000002</v>
      </c>
      <c r="L77" s="4">
        <v>0</v>
      </c>
    </row>
    <row r="78" spans="2:12" x14ac:dyDescent="0.2">
      <c r="B78" s="4">
        <v>5.2149999999999999</v>
      </c>
      <c r="C78" s="4">
        <v>0</v>
      </c>
      <c r="E78" s="4">
        <v>5.2149999999999999</v>
      </c>
      <c r="F78" s="4">
        <v>0</v>
      </c>
      <c r="H78" s="33">
        <v>5.2149999999999999</v>
      </c>
      <c r="I78" s="12">
        <v>0</v>
      </c>
      <c r="K78" s="4">
        <v>5.5875000000000004</v>
      </c>
      <c r="L78" s="4">
        <v>0</v>
      </c>
    </row>
    <row r="79" spans="2:12" x14ac:dyDescent="0.2">
      <c r="B79" s="4">
        <v>5.2850000000000001</v>
      </c>
      <c r="C79" s="4">
        <v>0</v>
      </c>
      <c r="E79" s="4">
        <v>5.2850000000000001</v>
      </c>
      <c r="F79" s="4">
        <v>0</v>
      </c>
      <c r="H79" s="33">
        <v>5.2850000000000001</v>
      </c>
      <c r="I79" s="12">
        <v>0</v>
      </c>
      <c r="K79" s="4">
        <v>5.6624999999999996</v>
      </c>
      <c r="L79" s="4">
        <v>0</v>
      </c>
    </row>
    <row r="80" spans="2:12" x14ac:dyDescent="0.2">
      <c r="B80" s="4">
        <v>5.3550000000000004</v>
      </c>
      <c r="C80" s="4">
        <v>0</v>
      </c>
      <c r="E80" s="4">
        <v>5.3550000000000004</v>
      </c>
      <c r="F80" s="4">
        <v>0</v>
      </c>
      <c r="H80" s="33">
        <v>5.3550000000000004</v>
      </c>
      <c r="I80" s="12">
        <v>0</v>
      </c>
      <c r="K80" s="4">
        <v>5.7374999999999998</v>
      </c>
      <c r="L80" s="4">
        <v>0</v>
      </c>
    </row>
    <row r="81" spans="2:12" x14ac:dyDescent="0.2">
      <c r="B81" s="4">
        <v>5.4249999999999998</v>
      </c>
      <c r="C81" s="4">
        <v>0</v>
      </c>
      <c r="E81" s="4">
        <v>5.4249999999999998</v>
      </c>
      <c r="F81" s="4">
        <v>0</v>
      </c>
      <c r="H81" s="33">
        <v>5.4249999999999998</v>
      </c>
      <c r="I81" s="12">
        <v>0</v>
      </c>
      <c r="K81" s="4">
        <v>5.8125</v>
      </c>
      <c r="L81" s="4">
        <v>0</v>
      </c>
    </row>
    <row r="82" spans="2:12" x14ac:dyDescent="0.2">
      <c r="B82" s="4">
        <v>5.4950000000000001</v>
      </c>
      <c r="C82" s="4">
        <v>0</v>
      </c>
      <c r="E82" s="4">
        <v>5.4950000000000001</v>
      </c>
      <c r="F82" s="4">
        <v>0</v>
      </c>
      <c r="H82" s="33">
        <v>5.4950000000000001</v>
      </c>
      <c r="I82" s="12">
        <v>0</v>
      </c>
      <c r="K82" s="4">
        <v>5.8875000000000002</v>
      </c>
      <c r="L82" s="4">
        <v>0</v>
      </c>
    </row>
    <row r="83" spans="2:12" x14ac:dyDescent="0.2">
      <c r="B83" s="4">
        <v>5.5650000000000004</v>
      </c>
      <c r="C83" s="4">
        <v>0</v>
      </c>
      <c r="E83" s="4">
        <v>5.5650000000000004</v>
      </c>
      <c r="F83" s="4">
        <v>0</v>
      </c>
      <c r="H83" s="33">
        <v>5.5650000000000004</v>
      </c>
      <c r="I83" s="12">
        <v>0</v>
      </c>
      <c r="K83" s="4">
        <v>5.9625000000000004</v>
      </c>
      <c r="L83" s="4">
        <v>0</v>
      </c>
    </row>
    <row r="84" spans="2:12" x14ac:dyDescent="0.2">
      <c r="B84" s="4">
        <v>5.6349999999999998</v>
      </c>
      <c r="C84" s="4">
        <v>0</v>
      </c>
      <c r="E84" s="4">
        <v>5.6349999999999998</v>
      </c>
      <c r="F84" s="4">
        <v>0</v>
      </c>
      <c r="H84" s="33">
        <v>5.6349999999999998</v>
      </c>
      <c r="I84" s="12">
        <v>0</v>
      </c>
      <c r="K84" s="4">
        <v>6.0374999999999996</v>
      </c>
      <c r="L84" s="4">
        <v>671</v>
      </c>
    </row>
    <row r="85" spans="2:12" x14ac:dyDescent="0.2">
      <c r="B85" s="4">
        <v>5.7050000000000001</v>
      </c>
      <c r="C85" s="4">
        <v>0</v>
      </c>
      <c r="E85" s="4">
        <v>5.7050000000000001</v>
      </c>
      <c r="F85" s="4">
        <v>0</v>
      </c>
      <c r="H85" s="33">
        <v>5.7050000000000001</v>
      </c>
      <c r="I85" s="12">
        <v>0</v>
      </c>
      <c r="K85" s="4">
        <v>6.1124999999999998</v>
      </c>
      <c r="L85" s="4">
        <v>0</v>
      </c>
    </row>
    <row r="86" spans="2:12" x14ac:dyDescent="0.2">
      <c r="B86" s="4">
        <v>5.7750000000000004</v>
      </c>
      <c r="C86" s="4">
        <v>0</v>
      </c>
      <c r="E86" s="4">
        <v>5.7750000000000004</v>
      </c>
      <c r="F86" s="4">
        <v>0</v>
      </c>
      <c r="H86" s="33">
        <v>5.7750000000000004</v>
      </c>
      <c r="I86" s="12">
        <v>0</v>
      </c>
      <c r="K86" s="4">
        <v>6.1875</v>
      </c>
      <c r="L86" s="4">
        <v>0</v>
      </c>
    </row>
    <row r="87" spans="2:12" x14ac:dyDescent="0.2">
      <c r="B87" s="4">
        <v>5.8449999999999998</v>
      </c>
      <c r="C87" s="4">
        <v>0</v>
      </c>
      <c r="E87" s="4">
        <v>5.8449999999999998</v>
      </c>
      <c r="F87" s="4">
        <v>0</v>
      </c>
      <c r="H87" s="33">
        <v>5.8449999999999998</v>
      </c>
      <c r="I87" s="12">
        <v>0</v>
      </c>
      <c r="K87" s="4">
        <v>6.2625000000000002</v>
      </c>
      <c r="L87" s="4">
        <v>0</v>
      </c>
    </row>
    <row r="88" spans="2:12" x14ac:dyDescent="0.2">
      <c r="B88" s="4">
        <v>5.915</v>
      </c>
      <c r="C88" s="4">
        <v>0</v>
      </c>
      <c r="E88" s="4">
        <v>5.915</v>
      </c>
      <c r="F88" s="4">
        <v>0</v>
      </c>
      <c r="H88" s="33">
        <v>5.915</v>
      </c>
      <c r="I88" s="12">
        <v>0</v>
      </c>
      <c r="K88" s="4">
        <v>6.3375000000000004</v>
      </c>
      <c r="L88" s="4">
        <v>0</v>
      </c>
    </row>
    <row r="89" spans="2:12" x14ac:dyDescent="0.2">
      <c r="B89" s="4">
        <v>5.9850000000000003</v>
      </c>
      <c r="C89" s="4">
        <v>616</v>
      </c>
      <c r="E89" s="4">
        <v>5.9850000000000003</v>
      </c>
      <c r="F89" s="4">
        <v>671</v>
      </c>
      <c r="H89" s="33">
        <v>5.9850000000000003</v>
      </c>
      <c r="I89" s="12">
        <v>762</v>
      </c>
      <c r="K89" s="4">
        <v>6.4124999999999996</v>
      </c>
      <c r="L89" s="4">
        <v>0</v>
      </c>
    </row>
    <row r="90" spans="2:12" x14ac:dyDescent="0.2">
      <c r="B90" s="4">
        <v>6.0549999999999997</v>
      </c>
      <c r="C90" s="4">
        <v>0</v>
      </c>
      <c r="E90" s="4">
        <v>6.0549999999999997</v>
      </c>
      <c r="F90" s="4">
        <v>0</v>
      </c>
      <c r="H90" s="33">
        <v>6.0549999999999997</v>
      </c>
      <c r="I90" s="12">
        <v>0</v>
      </c>
      <c r="K90" s="4">
        <v>6.4874999999999998</v>
      </c>
      <c r="L90" s="4">
        <v>0</v>
      </c>
    </row>
    <row r="91" spans="2:12" x14ac:dyDescent="0.2">
      <c r="B91" s="4">
        <v>6.125</v>
      </c>
      <c r="C91" s="4">
        <v>0</v>
      </c>
      <c r="E91" s="4">
        <v>6.125</v>
      </c>
      <c r="F91" s="4">
        <v>0</v>
      </c>
      <c r="H91" s="33">
        <v>6.125</v>
      </c>
      <c r="I91" s="12">
        <v>0</v>
      </c>
      <c r="K91" s="4">
        <v>6.5625</v>
      </c>
      <c r="L91" s="4">
        <v>0</v>
      </c>
    </row>
    <row r="92" spans="2:12" x14ac:dyDescent="0.2">
      <c r="B92" s="4">
        <v>6.1950000000000003</v>
      </c>
      <c r="C92" s="4">
        <v>0</v>
      </c>
      <c r="E92" s="4">
        <v>6.1950000000000003</v>
      </c>
      <c r="F92" s="4">
        <v>0</v>
      </c>
      <c r="H92" s="33">
        <v>6.1950000000000003</v>
      </c>
      <c r="I92" s="12">
        <v>0</v>
      </c>
      <c r="K92" s="4">
        <v>6.6375000000000002</v>
      </c>
      <c r="L92" s="4">
        <v>0</v>
      </c>
    </row>
    <row r="93" spans="2:12" x14ac:dyDescent="0.2">
      <c r="B93" s="4">
        <v>6.2649999999999997</v>
      </c>
      <c r="C93" s="4">
        <v>0</v>
      </c>
      <c r="E93" s="4">
        <v>6.2649999999999997</v>
      </c>
      <c r="F93" s="4">
        <v>0</v>
      </c>
      <c r="H93" s="33">
        <v>6.2649999999999997</v>
      </c>
      <c r="I93" s="12">
        <v>0</v>
      </c>
      <c r="K93" s="4">
        <v>6.7125000000000004</v>
      </c>
      <c r="L93" s="4">
        <v>0</v>
      </c>
    </row>
    <row r="94" spans="2:12" x14ac:dyDescent="0.2">
      <c r="B94" s="4">
        <v>6.335</v>
      </c>
      <c r="C94" s="4">
        <v>0</v>
      </c>
      <c r="E94" s="4">
        <v>6.335</v>
      </c>
      <c r="F94" s="4">
        <v>0</v>
      </c>
      <c r="H94" s="33">
        <v>6.335</v>
      </c>
      <c r="I94" s="12">
        <v>0</v>
      </c>
      <c r="K94" s="4">
        <v>6.7874999999999996</v>
      </c>
      <c r="L94" s="4">
        <v>0</v>
      </c>
    </row>
    <row r="95" spans="2:12" x14ac:dyDescent="0.2">
      <c r="B95" s="4">
        <v>6.4050000000000002</v>
      </c>
      <c r="C95" s="4">
        <v>0</v>
      </c>
      <c r="E95" s="4">
        <v>6.4050000000000002</v>
      </c>
      <c r="F95" s="4">
        <v>0</v>
      </c>
      <c r="H95" s="33">
        <v>6.4050000000000002</v>
      </c>
      <c r="I95" s="12">
        <v>0</v>
      </c>
      <c r="K95" s="4">
        <v>6.8624999999999998</v>
      </c>
      <c r="L95" s="4">
        <v>0</v>
      </c>
    </row>
    <row r="96" spans="2:12" x14ac:dyDescent="0.2">
      <c r="B96" s="4">
        <v>6.4749999999999996</v>
      </c>
      <c r="C96" s="4">
        <v>0</v>
      </c>
      <c r="E96" s="4">
        <v>6.4749999999999996</v>
      </c>
      <c r="F96" s="4">
        <v>0</v>
      </c>
      <c r="H96" s="33">
        <v>6.4749999999999996</v>
      </c>
      <c r="I96" s="12">
        <v>0</v>
      </c>
      <c r="K96" s="4">
        <v>6.9375</v>
      </c>
      <c r="L96" s="4">
        <v>0</v>
      </c>
    </row>
    <row r="97" spans="2:12" x14ac:dyDescent="0.2">
      <c r="B97" s="4">
        <v>6.5449999999999999</v>
      </c>
      <c r="C97" s="4">
        <v>0</v>
      </c>
      <c r="E97" s="4">
        <v>6.5449999999999999</v>
      </c>
      <c r="F97" s="4">
        <v>0</v>
      </c>
      <c r="H97" s="33">
        <v>6.5449999999999999</v>
      </c>
      <c r="I97" s="12">
        <v>0</v>
      </c>
      <c r="K97" s="4">
        <v>7.0125000000000002</v>
      </c>
      <c r="L97" s="4">
        <v>795</v>
      </c>
    </row>
    <row r="98" spans="2:12" x14ac:dyDescent="0.2">
      <c r="B98" s="4">
        <v>6.6150000000000002</v>
      </c>
      <c r="C98" s="4">
        <v>0</v>
      </c>
      <c r="E98" s="4">
        <v>6.6150000000000002</v>
      </c>
      <c r="F98" s="4">
        <v>0</v>
      </c>
      <c r="H98" s="33">
        <v>6.6150000000000002</v>
      </c>
      <c r="I98" s="12">
        <v>0</v>
      </c>
      <c r="K98" s="4">
        <v>7.0875000000000004</v>
      </c>
      <c r="L98" s="4">
        <v>0</v>
      </c>
    </row>
    <row r="99" spans="2:12" x14ac:dyDescent="0.2">
      <c r="B99" s="4">
        <v>6.6849999999999996</v>
      </c>
      <c r="C99" s="4">
        <v>0</v>
      </c>
      <c r="E99" s="4">
        <v>6.6849999999999996</v>
      </c>
      <c r="F99" s="4">
        <v>0</v>
      </c>
      <c r="H99" s="33">
        <v>6.6849999999999996</v>
      </c>
      <c r="I99" s="12">
        <v>0</v>
      </c>
      <c r="K99" s="4">
        <v>7.1624999999999996</v>
      </c>
      <c r="L99" s="4">
        <v>0</v>
      </c>
    </row>
    <row r="100" spans="2:12" x14ac:dyDescent="0.2">
      <c r="B100" s="4">
        <v>6.7549999999999999</v>
      </c>
      <c r="C100" s="4">
        <v>0</v>
      </c>
      <c r="E100" s="4">
        <v>6.7549999999999999</v>
      </c>
      <c r="F100" s="4">
        <v>0</v>
      </c>
      <c r="H100" s="33">
        <v>6.7549999999999999</v>
      </c>
      <c r="I100" s="12">
        <v>0</v>
      </c>
      <c r="K100" s="4">
        <v>7.2374999999999998</v>
      </c>
      <c r="L100" s="4">
        <v>0</v>
      </c>
    </row>
    <row r="101" spans="2:12" x14ac:dyDescent="0.2">
      <c r="B101" s="4">
        <v>6.8250000000000002</v>
      </c>
      <c r="C101" s="4">
        <v>0</v>
      </c>
      <c r="E101" s="4">
        <v>6.8250000000000002</v>
      </c>
      <c r="F101" s="4">
        <v>0</v>
      </c>
      <c r="H101" s="33">
        <v>6.8250000000000002</v>
      </c>
      <c r="I101" s="12">
        <v>0</v>
      </c>
      <c r="K101" s="4">
        <v>7.3125</v>
      </c>
      <c r="L101" s="4">
        <v>0</v>
      </c>
    </row>
    <row r="102" spans="2:12" x14ac:dyDescent="0.2">
      <c r="B102" s="4">
        <v>6.8949999999999996</v>
      </c>
      <c r="C102" s="4">
        <v>0</v>
      </c>
      <c r="E102" s="4">
        <v>6.8949999999999996</v>
      </c>
      <c r="F102" s="4">
        <v>0</v>
      </c>
      <c r="H102" s="33">
        <v>6.8949999999999996</v>
      </c>
      <c r="I102" s="12">
        <v>0</v>
      </c>
      <c r="K102" s="4">
        <v>7.3875000000000002</v>
      </c>
      <c r="L102" s="4">
        <v>0</v>
      </c>
    </row>
    <row r="103" spans="2:12" x14ac:dyDescent="0.2">
      <c r="B103" s="4">
        <v>6.9649999999999999</v>
      </c>
      <c r="C103" s="4">
        <v>667</v>
      </c>
      <c r="E103" s="4">
        <v>6.9649999999999999</v>
      </c>
      <c r="F103" s="4">
        <v>757</v>
      </c>
      <c r="H103" s="33">
        <v>6.9649999999999999</v>
      </c>
      <c r="I103" s="12">
        <v>800</v>
      </c>
      <c r="K103" s="4">
        <v>7.4625000000000004</v>
      </c>
      <c r="L103" s="4">
        <v>0</v>
      </c>
    </row>
    <row r="104" spans="2:12" x14ac:dyDescent="0.2">
      <c r="B104" s="4">
        <v>7.0350000000000001</v>
      </c>
      <c r="C104" s="4">
        <v>0</v>
      </c>
      <c r="E104" s="4">
        <v>7.0350000000000001</v>
      </c>
      <c r="F104" s="4">
        <v>0</v>
      </c>
      <c r="H104" s="33">
        <v>7.0350000000000001</v>
      </c>
      <c r="I104" s="12">
        <v>0</v>
      </c>
      <c r="K104" s="4">
        <v>7.5374999999999996</v>
      </c>
      <c r="L104" s="4">
        <v>0</v>
      </c>
    </row>
    <row r="105" spans="2:12" x14ac:dyDescent="0.2">
      <c r="B105" s="4">
        <v>7.1050000000000004</v>
      </c>
      <c r="C105" s="4">
        <v>0</v>
      </c>
      <c r="E105" s="4">
        <v>7.1050000000000004</v>
      </c>
      <c r="F105" s="4">
        <v>0</v>
      </c>
      <c r="H105" s="33">
        <v>7.1050000000000004</v>
      </c>
      <c r="I105" s="12">
        <v>0</v>
      </c>
      <c r="K105" s="4">
        <v>7.6124999999999998</v>
      </c>
      <c r="L105" s="4">
        <v>0</v>
      </c>
    </row>
    <row r="106" spans="2:12" x14ac:dyDescent="0.2">
      <c r="B106" s="4">
        <v>7.1749999999999998</v>
      </c>
      <c r="C106" s="4">
        <v>0</v>
      </c>
      <c r="E106" s="4">
        <v>7.1749999999999998</v>
      </c>
      <c r="F106" s="4">
        <v>0</v>
      </c>
      <c r="H106" s="33">
        <v>7.1749999999999998</v>
      </c>
      <c r="I106" s="12">
        <v>0</v>
      </c>
      <c r="K106" s="4">
        <v>7.6875</v>
      </c>
      <c r="L106" s="4">
        <v>0</v>
      </c>
    </row>
    <row r="107" spans="2:12" x14ac:dyDescent="0.2">
      <c r="B107" s="4">
        <v>7.2450000000000001</v>
      </c>
      <c r="C107" s="4">
        <v>0</v>
      </c>
      <c r="E107" s="4">
        <v>7.2450000000000001</v>
      </c>
      <c r="F107" s="4">
        <v>0</v>
      </c>
      <c r="H107" s="33">
        <v>7.2450000000000001</v>
      </c>
      <c r="I107" s="12">
        <v>0</v>
      </c>
      <c r="K107" s="4">
        <v>7.7625000000000002</v>
      </c>
      <c r="L107" s="4">
        <v>0</v>
      </c>
    </row>
    <row r="108" spans="2:12" x14ac:dyDescent="0.2">
      <c r="B108" s="4">
        <v>7.3150000000000004</v>
      </c>
      <c r="C108" s="4">
        <v>0</v>
      </c>
      <c r="E108" s="4">
        <v>7.3150000000000004</v>
      </c>
      <c r="F108" s="4">
        <v>0</v>
      </c>
      <c r="H108" s="33">
        <v>7.3150000000000004</v>
      </c>
      <c r="I108" s="12">
        <v>0</v>
      </c>
      <c r="K108" s="4">
        <v>7.8375000000000004</v>
      </c>
      <c r="L108" s="4">
        <v>0</v>
      </c>
    </row>
    <row r="109" spans="2:12" x14ac:dyDescent="0.2">
      <c r="B109" s="4">
        <v>7.3849999999999998</v>
      </c>
      <c r="C109" s="4">
        <v>0</v>
      </c>
      <c r="E109" s="4">
        <v>7.3849999999999998</v>
      </c>
      <c r="F109" s="4">
        <v>0</v>
      </c>
      <c r="H109" s="33">
        <v>7.3849999999999998</v>
      </c>
      <c r="I109" s="12">
        <v>0</v>
      </c>
      <c r="K109" s="4">
        <v>7.9124999999999996</v>
      </c>
      <c r="L109" s="4">
        <v>0</v>
      </c>
    </row>
    <row r="110" spans="2:12" x14ac:dyDescent="0.2">
      <c r="B110" s="4">
        <v>7.4550000000000001</v>
      </c>
      <c r="C110" s="4">
        <v>0</v>
      </c>
      <c r="E110" s="4">
        <v>7.4550000000000001</v>
      </c>
      <c r="F110" s="4">
        <v>0</v>
      </c>
      <c r="H110" s="33">
        <v>7.4550000000000001</v>
      </c>
      <c r="I110" s="12">
        <v>0</v>
      </c>
      <c r="K110" s="4">
        <v>7.9874999999999998</v>
      </c>
      <c r="L110" s="4">
        <v>726</v>
      </c>
    </row>
    <row r="111" spans="2:12" x14ac:dyDescent="0.2">
      <c r="B111" s="4">
        <v>7.5250000000000004</v>
      </c>
      <c r="C111" s="4">
        <v>0</v>
      </c>
      <c r="E111" s="4">
        <v>7.5250000000000004</v>
      </c>
      <c r="F111" s="4">
        <v>0</v>
      </c>
      <c r="H111" s="33">
        <v>7.5250000000000004</v>
      </c>
      <c r="I111" s="12">
        <v>0</v>
      </c>
      <c r="K111" s="4">
        <v>8.0625</v>
      </c>
      <c r="L111" s="4">
        <v>0</v>
      </c>
    </row>
    <row r="112" spans="2:12" x14ac:dyDescent="0.2">
      <c r="B112" s="4">
        <v>7.5949999999999998</v>
      </c>
      <c r="C112" s="4">
        <v>0</v>
      </c>
      <c r="E112" s="4">
        <v>7.5949999999999998</v>
      </c>
      <c r="F112" s="4">
        <v>0</v>
      </c>
      <c r="H112" s="33">
        <v>7.5949999999999998</v>
      </c>
      <c r="I112" s="12">
        <v>0</v>
      </c>
      <c r="K112" s="4">
        <v>8.1374999999999993</v>
      </c>
      <c r="L112" s="4">
        <v>0</v>
      </c>
    </row>
    <row r="113" spans="2:12" x14ac:dyDescent="0.2">
      <c r="B113" s="4">
        <v>7.665</v>
      </c>
      <c r="C113" s="4">
        <v>0</v>
      </c>
      <c r="E113" s="4">
        <v>7.665</v>
      </c>
      <c r="F113" s="4">
        <v>0</v>
      </c>
      <c r="H113" s="33">
        <v>7.665</v>
      </c>
      <c r="I113" s="12">
        <v>0</v>
      </c>
      <c r="K113" s="4">
        <v>8.2125000000000004</v>
      </c>
      <c r="L113" s="4">
        <v>0</v>
      </c>
    </row>
    <row r="114" spans="2:12" x14ac:dyDescent="0.2">
      <c r="B114" s="4">
        <v>7.7350000000000003</v>
      </c>
      <c r="C114" s="4">
        <v>0</v>
      </c>
      <c r="E114" s="4">
        <v>7.7350000000000003</v>
      </c>
      <c r="F114" s="4">
        <v>0</v>
      </c>
      <c r="H114" s="33">
        <v>7.7350000000000003</v>
      </c>
      <c r="I114" s="12">
        <v>0</v>
      </c>
      <c r="K114" s="4">
        <v>8.2874999999999996</v>
      </c>
      <c r="L114" s="4">
        <v>0</v>
      </c>
    </row>
    <row r="115" spans="2:12" x14ac:dyDescent="0.2">
      <c r="B115" s="4">
        <v>7.8049999999999997</v>
      </c>
      <c r="C115" s="4">
        <v>0</v>
      </c>
      <c r="E115" s="4">
        <v>7.8049999999999997</v>
      </c>
      <c r="F115" s="4">
        <v>0</v>
      </c>
      <c r="H115" s="33">
        <v>7.8049999999999997</v>
      </c>
      <c r="I115" s="12">
        <v>0</v>
      </c>
      <c r="K115" s="4">
        <v>8.3625000000000007</v>
      </c>
      <c r="L115" s="4">
        <v>0</v>
      </c>
    </row>
    <row r="116" spans="2:12" x14ac:dyDescent="0.2">
      <c r="B116" s="4">
        <v>7.875</v>
      </c>
      <c r="C116" s="4">
        <v>0</v>
      </c>
      <c r="E116" s="4">
        <v>7.875</v>
      </c>
      <c r="F116" s="4">
        <v>0</v>
      </c>
      <c r="H116" s="33">
        <v>7.875</v>
      </c>
      <c r="I116" s="12">
        <v>0</v>
      </c>
      <c r="K116" s="4">
        <v>8.4375</v>
      </c>
      <c r="L116" s="4">
        <v>0</v>
      </c>
    </row>
    <row r="117" spans="2:12" x14ac:dyDescent="0.2">
      <c r="B117" s="4">
        <v>7.9450000000000003</v>
      </c>
      <c r="C117" s="4">
        <v>0</v>
      </c>
      <c r="E117" s="4">
        <v>7.9450000000000003</v>
      </c>
      <c r="F117" s="4">
        <v>0</v>
      </c>
      <c r="H117" s="33">
        <v>7.9450000000000003</v>
      </c>
      <c r="I117" s="12">
        <v>0</v>
      </c>
      <c r="K117" s="4">
        <v>8.5124999999999993</v>
      </c>
      <c r="L117" s="4">
        <v>0</v>
      </c>
    </row>
    <row r="118" spans="2:12" x14ac:dyDescent="0.2">
      <c r="B118" s="4">
        <v>8.0150000000000006</v>
      </c>
      <c r="C118" s="4">
        <v>619</v>
      </c>
      <c r="E118" s="4">
        <v>8.0150000000000006</v>
      </c>
      <c r="F118" s="4">
        <v>793</v>
      </c>
      <c r="H118" s="33">
        <v>8.0150000000000006</v>
      </c>
      <c r="I118" s="12">
        <v>704</v>
      </c>
      <c r="K118" s="4">
        <v>8.5875000000000004</v>
      </c>
      <c r="L118" s="4">
        <v>0</v>
      </c>
    </row>
    <row r="119" spans="2:12" x14ac:dyDescent="0.2">
      <c r="B119" s="4">
        <v>8.0850000000000009</v>
      </c>
      <c r="C119" s="4">
        <v>0</v>
      </c>
      <c r="E119" s="4">
        <v>8.0850000000000009</v>
      </c>
      <c r="F119" s="4">
        <v>0</v>
      </c>
      <c r="H119" s="33">
        <v>8.0850000000000009</v>
      </c>
      <c r="I119" s="12">
        <v>0</v>
      </c>
      <c r="K119" s="4">
        <v>8.6624999999999996</v>
      </c>
      <c r="L119" s="4">
        <v>0</v>
      </c>
    </row>
    <row r="120" spans="2:12" x14ac:dyDescent="0.2">
      <c r="B120" s="4">
        <v>8.1549999999999994</v>
      </c>
      <c r="C120" s="4">
        <v>0</v>
      </c>
      <c r="E120" s="4">
        <v>8.1549999999999994</v>
      </c>
      <c r="F120" s="4">
        <v>0</v>
      </c>
      <c r="H120" s="33">
        <v>8.1549999999999994</v>
      </c>
      <c r="I120" s="12">
        <v>0</v>
      </c>
      <c r="K120" s="4">
        <v>8.7375000000000007</v>
      </c>
      <c r="L120" s="4">
        <v>0</v>
      </c>
    </row>
    <row r="121" spans="2:12" x14ac:dyDescent="0.2">
      <c r="B121" s="4">
        <v>8.2249999999999996</v>
      </c>
      <c r="C121" s="4">
        <v>0</v>
      </c>
      <c r="E121" s="4">
        <v>8.2249999999999996</v>
      </c>
      <c r="F121" s="4">
        <v>0</v>
      </c>
      <c r="H121" s="33">
        <v>8.2249999999999996</v>
      </c>
      <c r="I121" s="12">
        <v>0</v>
      </c>
      <c r="K121" s="4">
        <v>8.8125</v>
      </c>
      <c r="L121" s="4">
        <v>0</v>
      </c>
    </row>
    <row r="122" spans="2:12" x14ac:dyDescent="0.2">
      <c r="B122" s="4">
        <v>8.2949999999999999</v>
      </c>
      <c r="C122" s="4">
        <v>0</v>
      </c>
      <c r="E122" s="4">
        <v>8.2949999999999999</v>
      </c>
      <c r="F122" s="4">
        <v>0</v>
      </c>
      <c r="H122" s="33">
        <v>8.2949999999999999</v>
      </c>
      <c r="I122" s="12">
        <v>0</v>
      </c>
      <c r="K122" s="4">
        <v>8.8874999999999993</v>
      </c>
      <c r="L122" s="4">
        <v>0</v>
      </c>
    </row>
    <row r="123" spans="2:12" x14ac:dyDescent="0.2">
      <c r="B123" s="4">
        <v>8.3650000000000002</v>
      </c>
      <c r="C123" s="4">
        <v>0</v>
      </c>
      <c r="E123" s="4">
        <v>8.3650000000000002</v>
      </c>
      <c r="F123" s="4">
        <v>0</v>
      </c>
      <c r="H123" s="33">
        <v>8.3650000000000002</v>
      </c>
      <c r="I123" s="12">
        <v>0</v>
      </c>
      <c r="K123" s="4">
        <v>8.9625000000000004</v>
      </c>
      <c r="L123" s="4">
        <v>0</v>
      </c>
    </row>
    <row r="124" spans="2:12" x14ac:dyDescent="0.2">
      <c r="B124" s="4">
        <v>8.4350000000000005</v>
      </c>
      <c r="C124" s="4">
        <v>0</v>
      </c>
      <c r="E124" s="4">
        <v>8.4350000000000005</v>
      </c>
      <c r="F124" s="4">
        <v>0</v>
      </c>
      <c r="H124" s="33">
        <v>8.4350000000000005</v>
      </c>
      <c r="I124" s="12">
        <v>0</v>
      </c>
      <c r="K124" s="4">
        <v>9.0374999999999996</v>
      </c>
      <c r="L124" s="4">
        <v>882</v>
      </c>
    </row>
    <row r="125" spans="2:12" x14ac:dyDescent="0.2">
      <c r="B125" s="4">
        <v>8.5050000000000008</v>
      </c>
      <c r="C125" s="4">
        <v>0</v>
      </c>
      <c r="E125" s="4">
        <v>8.5050000000000008</v>
      </c>
      <c r="F125" s="4">
        <v>0</v>
      </c>
      <c r="H125" s="33">
        <v>8.5050000000000008</v>
      </c>
      <c r="I125" s="12">
        <v>0</v>
      </c>
      <c r="K125" s="4">
        <v>9.1125000000000007</v>
      </c>
      <c r="L125" s="4">
        <v>0</v>
      </c>
    </row>
    <row r="126" spans="2:12" x14ac:dyDescent="0.2">
      <c r="B126" s="4">
        <v>8.5749999999999993</v>
      </c>
      <c r="C126" s="4">
        <v>0</v>
      </c>
      <c r="E126" s="4">
        <v>8.5749999999999993</v>
      </c>
      <c r="F126" s="4">
        <v>0</v>
      </c>
      <c r="H126" s="33">
        <v>8.5749999999999993</v>
      </c>
      <c r="I126" s="12">
        <v>0</v>
      </c>
      <c r="K126" s="4">
        <v>9.1875</v>
      </c>
      <c r="L126" s="4">
        <v>0</v>
      </c>
    </row>
    <row r="127" spans="2:12" x14ac:dyDescent="0.2">
      <c r="B127" s="4">
        <v>8.6449999999999996</v>
      </c>
      <c r="C127" s="4">
        <v>0</v>
      </c>
      <c r="E127" s="4">
        <v>8.6449999999999996</v>
      </c>
      <c r="F127" s="4">
        <v>0</v>
      </c>
      <c r="H127" s="33">
        <v>8.6449999999999996</v>
      </c>
      <c r="I127" s="12">
        <v>0</v>
      </c>
      <c r="K127" s="4">
        <v>9.2624999999999993</v>
      </c>
      <c r="L127" s="4">
        <v>0</v>
      </c>
    </row>
    <row r="128" spans="2:12" x14ac:dyDescent="0.2">
      <c r="B128" s="4">
        <v>8.7149999999999999</v>
      </c>
      <c r="C128" s="4">
        <v>0</v>
      </c>
      <c r="E128" s="4">
        <v>8.7149999999999999</v>
      </c>
      <c r="F128" s="4">
        <v>0</v>
      </c>
      <c r="H128" s="33">
        <v>8.7149999999999999</v>
      </c>
      <c r="I128" s="12">
        <v>0</v>
      </c>
      <c r="K128" s="4">
        <v>9.3375000000000004</v>
      </c>
      <c r="L128" s="4">
        <v>0</v>
      </c>
    </row>
    <row r="129" spans="2:12" x14ac:dyDescent="0.2">
      <c r="B129" s="4">
        <v>8.7850000000000001</v>
      </c>
      <c r="C129" s="4">
        <v>0</v>
      </c>
      <c r="E129" s="4">
        <v>8.7850000000000001</v>
      </c>
      <c r="F129" s="4">
        <v>0</v>
      </c>
      <c r="H129" s="33">
        <v>8.7850000000000001</v>
      </c>
      <c r="I129" s="12">
        <v>0</v>
      </c>
      <c r="K129" s="4">
        <v>9.4124999999999996</v>
      </c>
      <c r="L129" s="4">
        <v>0</v>
      </c>
    </row>
    <row r="130" spans="2:12" x14ac:dyDescent="0.2">
      <c r="B130" s="4">
        <v>8.8550000000000004</v>
      </c>
      <c r="C130" s="4">
        <v>0</v>
      </c>
      <c r="E130" s="4">
        <v>8.8550000000000004</v>
      </c>
      <c r="F130" s="4">
        <v>0</v>
      </c>
      <c r="H130" s="33">
        <v>8.8550000000000004</v>
      </c>
      <c r="I130" s="12">
        <v>0</v>
      </c>
      <c r="K130" s="4">
        <v>9.4875000000000007</v>
      </c>
      <c r="L130" s="4">
        <v>0</v>
      </c>
    </row>
    <row r="131" spans="2:12" x14ac:dyDescent="0.2">
      <c r="B131" s="4">
        <v>8.9250000000000007</v>
      </c>
      <c r="C131" s="4">
        <v>0</v>
      </c>
      <c r="E131" s="4">
        <v>8.9250000000000007</v>
      </c>
      <c r="F131" s="4">
        <v>0</v>
      </c>
      <c r="H131" s="33">
        <v>8.9250000000000007</v>
      </c>
      <c r="I131" s="12">
        <v>0</v>
      </c>
      <c r="K131" s="4">
        <v>9.5625</v>
      </c>
      <c r="L131" s="4">
        <v>0</v>
      </c>
    </row>
    <row r="132" spans="2:12" x14ac:dyDescent="0.2">
      <c r="B132" s="4">
        <v>8.9949999999999992</v>
      </c>
      <c r="C132" s="4">
        <v>599</v>
      </c>
      <c r="E132" s="4">
        <v>8.9949999999999992</v>
      </c>
      <c r="F132" s="4">
        <v>717</v>
      </c>
      <c r="H132" s="33">
        <v>8.9949999999999992</v>
      </c>
      <c r="I132" s="12">
        <v>877</v>
      </c>
      <c r="K132" s="4">
        <v>9.6374999999999993</v>
      </c>
      <c r="L132" s="4">
        <v>0</v>
      </c>
    </row>
    <row r="133" spans="2:12" x14ac:dyDescent="0.2">
      <c r="B133" s="4">
        <v>9.0649999999999995</v>
      </c>
      <c r="C133" s="4">
        <v>0</v>
      </c>
      <c r="E133" s="4">
        <v>9.0649999999999995</v>
      </c>
      <c r="F133" s="4">
        <v>0</v>
      </c>
      <c r="H133" s="33">
        <v>9.0649999999999995</v>
      </c>
      <c r="I133" s="12">
        <v>0</v>
      </c>
      <c r="K133" s="4">
        <v>9.7125000000000004</v>
      </c>
      <c r="L133" s="4">
        <v>0</v>
      </c>
    </row>
    <row r="134" spans="2:12" x14ac:dyDescent="0.2">
      <c r="B134" s="4">
        <v>9.1349999999999998</v>
      </c>
      <c r="C134" s="4">
        <v>0</v>
      </c>
      <c r="E134" s="4">
        <v>9.1349999999999998</v>
      </c>
      <c r="F134" s="4">
        <v>0</v>
      </c>
      <c r="H134" s="33">
        <v>9.1349999999999998</v>
      </c>
      <c r="I134" s="12">
        <v>0</v>
      </c>
      <c r="K134" s="4">
        <v>9.7874999999999996</v>
      </c>
      <c r="L134" s="4">
        <v>0</v>
      </c>
    </row>
    <row r="135" spans="2:12" x14ac:dyDescent="0.2">
      <c r="B135" s="4">
        <v>9.2050000000000001</v>
      </c>
      <c r="C135" s="4">
        <v>0</v>
      </c>
      <c r="E135" s="4">
        <v>9.2050000000000001</v>
      </c>
      <c r="F135" s="4">
        <v>0</v>
      </c>
      <c r="H135" s="33">
        <v>9.2050000000000001</v>
      </c>
      <c r="I135" s="12">
        <v>0</v>
      </c>
      <c r="K135" s="4">
        <v>9.8625000000000007</v>
      </c>
      <c r="L135" s="4">
        <v>0</v>
      </c>
    </row>
    <row r="136" spans="2:12" x14ac:dyDescent="0.2">
      <c r="B136" s="4">
        <v>9.2750000000000004</v>
      </c>
      <c r="C136" s="4">
        <v>0</v>
      </c>
      <c r="E136" s="4">
        <v>9.2750000000000004</v>
      </c>
      <c r="F136" s="4">
        <v>0</v>
      </c>
      <c r="H136" s="33">
        <v>9.2750000000000004</v>
      </c>
      <c r="I136" s="12">
        <v>0</v>
      </c>
      <c r="K136" s="4">
        <v>9.9375</v>
      </c>
      <c r="L136" s="4">
        <v>0</v>
      </c>
    </row>
    <row r="137" spans="2:12" x14ac:dyDescent="0.2">
      <c r="B137" s="4">
        <v>9.3450000000000006</v>
      </c>
      <c r="C137" s="4">
        <v>0</v>
      </c>
      <c r="E137" s="4">
        <v>9.3450000000000006</v>
      </c>
      <c r="F137" s="4">
        <v>0</v>
      </c>
      <c r="H137" s="33">
        <v>9.3450000000000006</v>
      </c>
      <c r="I137" s="12">
        <v>0</v>
      </c>
      <c r="K137" s="4">
        <v>10.012499999999999</v>
      </c>
      <c r="L137" s="4">
        <v>742</v>
      </c>
    </row>
    <row r="138" spans="2:12" x14ac:dyDescent="0.2">
      <c r="B138" s="4">
        <v>9.4149999999999991</v>
      </c>
      <c r="C138" s="4">
        <v>0</v>
      </c>
      <c r="E138" s="4">
        <v>9.4149999999999991</v>
      </c>
      <c r="F138" s="4">
        <v>0</v>
      </c>
      <c r="H138" s="33">
        <v>9.4149999999999991</v>
      </c>
      <c r="I138" s="12">
        <v>0</v>
      </c>
      <c r="K138" s="4">
        <v>10.0875</v>
      </c>
      <c r="L138" s="4">
        <v>0</v>
      </c>
    </row>
    <row r="139" spans="2:12" x14ac:dyDescent="0.2">
      <c r="B139" s="4">
        <v>9.4849999999999994</v>
      </c>
      <c r="C139" s="4">
        <v>0</v>
      </c>
      <c r="E139" s="4">
        <v>9.4849999999999994</v>
      </c>
      <c r="F139" s="4">
        <v>0</v>
      </c>
      <c r="H139" s="33">
        <v>9.4849999999999994</v>
      </c>
      <c r="I139" s="12">
        <v>0</v>
      </c>
      <c r="K139" s="4">
        <v>10.1625</v>
      </c>
      <c r="L139" s="4">
        <v>0</v>
      </c>
    </row>
    <row r="140" spans="2:12" x14ac:dyDescent="0.2">
      <c r="B140" s="4">
        <v>9.5549999999999997</v>
      </c>
      <c r="C140" s="4">
        <v>0</v>
      </c>
      <c r="E140" s="4">
        <v>9.5549999999999997</v>
      </c>
      <c r="F140" s="4">
        <v>0</v>
      </c>
      <c r="H140" s="33">
        <v>9.5549999999999997</v>
      </c>
      <c r="I140" s="12">
        <v>0</v>
      </c>
      <c r="K140" s="4">
        <v>10.237500000000001</v>
      </c>
      <c r="L140" s="4">
        <v>0</v>
      </c>
    </row>
    <row r="141" spans="2:12" x14ac:dyDescent="0.2">
      <c r="B141" s="4">
        <v>9.625</v>
      </c>
      <c r="C141" s="4">
        <v>0</v>
      </c>
      <c r="E141" s="4">
        <v>9.625</v>
      </c>
      <c r="F141" s="4">
        <v>0</v>
      </c>
      <c r="H141" s="33">
        <v>9.625</v>
      </c>
      <c r="I141" s="12">
        <v>0</v>
      </c>
      <c r="K141" s="4">
        <v>10.3125</v>
      </c>
      <c r="L141" s="4">
        <v>0</v>
      </c>
    </row>
    <row r="142" spans="2:12" x14ac:dyDescent="0.2">
      <c r="B142" s="4">
        <v>9.6950000000000003</v>
      </c>
      <c r="C142" s="4">
        <v>0</v>
      </c>
      <c r="E142" s="4">
        <v>9.6950000000000003</v>
      </c>
      <c r="F142" s="4">
        <v>0</v>
      </c>
      <c r="H142" s="33">
        <v>9.6950000000000003</v>
      </c>
      <c r="I142" s="12">
        <v>0</v>
      </c>
      <c r="K142" s="4">
        <v>10.387499999999999</v>
      </c>
      <c r="L142" s="4">
        <v>0</v>
      </c>
    </row>
    <row r="143" spans="2:12" x14ac:dyDescent="0.2">
      <c r="B143" s="4">
        <v>9.7650000000000006</v>
      </c>
      <c r="C143" s="4">
        <v>0</v>
      </c>
      <c r="E143" s="4">
        <v>9.7650000000000006</v>
      </c>
      <c r="F143" s="4">
        <v>0</v>
      </c>
      <c r="H143" s="33">
        <v>9.7650000000000006</v>
      </c>
      <c r="I143" s="12">
        <v>0</v>
      </c>
      <c r="K143" s="4">
        <v>10.4625</v>
      </c>
      <c r="L143" s="4">
        <v>0</v>
      </c>
    </row>
    <row r="144" spans="2:12" x14ac:dyDescent="0.2">
      <c r="B144" s="4">
        <v>9.8350000000000009</v>
      </c>
      <c r="C144" s="4">
        <v>0</v>
      </c>
      <c r="E144" s="4">
        <v>9.8350000000000009</v>
      </c>
      <c r="F144" s="4">
        <v>0</v>
      </c>
      <c r="H144" s="33">
        <v>9.8350000000000009</v>
      </c>
      <c r="I144" s="12">
        <v>0</v>
      </c>
      <c r="K144" s="4">
        <v>10.5375</v>
      </c>
      <c r="L144" s="4">
        <v>0</v>
      </c>
    </row>
    <row r="145" spans="2:12" x14ac:dyDescent="0.2">
      <c r="B145" s="4">
        <v>9.9049999999999994</v>
      </c>
      <c r="C145" s="4">
        <v>0</v>
      </c>
      <c r="E145" s="4">
        <v>9.9049999999999994</v>
      </c>
      <c r="F145" s="4">
        <v>0</v>
      </c>
      <c r="H145" s="33">
        <v>9.9049999999999994</v>
      </c>
      <c r="I145" s="12">
        <v>0</v>
      </c>
      <c r="K145" s="4">
        <v>10.612500000000001</v>
      </c>
      <c r="L145" s="4">
        <v>0</v>
      </c>
    </row>
    <row r="146" spans="2:12" x14ac:dyDescent="0.2">
      <c r="B146" s="4">
        <v>9.9749999999999996</v>
      </c>
      <c r="C146" s="4">
        <v>460</v>
      </c>
      <c r="E146" s="4">
        <v>9.9749999999999996</v>
      </c>
      <c r="F146" s="4">
        <v>520</v>
      </c>
      <c r="H146" s="33">
        <v>9.9749999999999996</v>
      </c>
      <c r="I146" s="12">
        <v>473</v>
      </c>
      <c r="K146" s="4">
        <v>10.6875</v>
      </c>
      <c r="L146" s="4">
        <v>0</v>
      </c>
    </row>
    <row r="147" spans="2:12" x14ac:dyDescent="0.2">
      <c r="B147" s="4">
        <v>10.045</v>
      </c>
      <c r="C147" s="4">
        <v>0</v>
      </c>
      <c r="E147" s="4">
        <v>10.045</v>
      </c>
      <c r="F147" s="4">
        <v>0</v>
      </c>
      <c r="H147" s="33">
        <v>10.045</v>
      </c>
      <c r="I147" s="12">
        <v>0</v>
      </c>
      <c r="K147" s="4">
        <v>10.762499999999999</v>
      </c>
      <c r="L147" s="4">
        <v>0</v>
      </c>
    </row>
    <row r="148" spans="2:12" x14ac:dyDescent="0.2">
      <c r="B148" s="4">
        <v>10.115</v>
      </c>
      <c r="C148" s="4">
        <v>0</v>
      </c>
      <c r="E148" s="4">
        <v>10.115</v>
      </c>
      <c r="F148" s="4">
        <v>0</v>
      </c>
      <c r="H148" s="33">
        <v>10.115</v>
      </c>
      <c r="I148" s="12">
        <v>0</v>
      </c>
      <c r="K148" s="4">
        <v>10.8375</v>
      </c>
      <c r="L148" s="4">
        <v>0</v>
      </c>
    </row>
    <row r="149" spans="2:12" x14ac:dyDescent="0.2">
      <c r="B149" s="4">
        <v>10.185</v>
      </c>
      <c r="C149" s="4">
        <v>0</v>
      </c>
      <c r="E149" s="4">
        <v>10.185</v>
      </c>
      <c r="F149" s="4">
        <v>0</v>
      </c>
      <c r="H149" s="33">
        <v>10.185</v>
      </c>
      <c r="I149" s="12">
        <v>0</v>
      </c>
      <c r="K149" s="4">
        <v>10.9125</v>
      </c>
      <c r="L149" s="4">
        <v>0</v>
      </c>
    </row>
    <row r="150" spans="2:12" x14ac:dyDescent="0.2">
      <c r="B150" s="4">
        <v>10.255000000000001</v>
      </c>
      <c r="C150" s="4">
        <v>0</v>
      </c>
      <c r="E150" s="4">
        <v>10.255000000000001</v>
      </c>
      <c r="F150" s="4">
        <v>0</v>
      </c>
      <c r="H150" s="33">
        <v>10.255000000000001</v>
      </c>
      <c r="I150" s="12">
        <v>0</v>
      </c>
      <c r="K150" s="4">
        <v>10.987500000000001</v>
      </c>
      <c r="L150" s="4">
        <v>793</v>
      </c>
    </row>
    <row r="151" spans="2:12" x14ac:dyDescent="0.2">
      <c r="B151" s="4">
        <v>10.324999999999999</v>
      </c>
      <c r="C151" s="4">
        <v>0</v>
      </c>
      <c r="E151" s="4">
        <v>10.324999999999999</v>
      </c>
      <c r="F151" s="4">
        <v>0</v>
      </c>
      <c r="H151" s="33">
        <v>10.324999999999999</v>
      </c>
      <c r="I151" s="12">
        <v>0</v>
      </c>
      <c r="K151" s="4">
        <v>11.0625</v>
      </c>
      <c r="L151" s="4">
        <v>0</v>
      </c>
    </row>
    <row r="152" spans="2:12" x14ac:dyDescent="0.2">
      <c r="B152" s="4">
        <v>10.395</v>
      </c>
      <c r="C152" s="4">
        <v>0</v>
      </c>
      <c r="E152" s="4">
        <v>10.395</v>
      </c>
      <c r="F152" s="4">
        <v>0</v>
      </c>
      <c r="H152" s="33">
        <v>10.395</v>
      </c>
      <c r="I152" s="12">
        <v>0</v>
      </c>
      <c r="K152" s="4">
        <v>11.137499999999999</v>
      </c>
      <c r="L152" s="4">
        <v>0</v>
      </c>
    </row>
    <row r="153" spans="2:12" x14ac:dyDescent="0.2">
      <c r="B153" s="4">
        <v>10.465</v>
      </c>
      <c r="C153" s="4">
        <v>0</v>
      </c>
      <c r="E153" s="4">
        <v>10.465</v>
      </c>
      <c r="F153" s="4">
        <v>0</v>
      </c>
      <c r="H153" s="33">
        <v>10.465</v>
      </c>
      <c r="I153" s="12">
        <v>0</v>
      </c>
      <c r="K153" s="4">
        <v>11.2125</v>
      </c>
      <c r="L153" s="4">
        <v>0</v>
      </c>
    </row>
    <row r="154" spans="2:12" x14ac:dyDescent="0.2">
      <c r="B154" s="4">
        <v>10.535</v>
      </c>
      <c r="C154" s="4">
        <v>0</v>
      </c>
      <c r="E154" s="4">
        <v>10.535</v>
      </c>
      <c r="F154" s="4">
        <v>0</v>
      </c>
      <c r="H154" s="33">
        <v>10.535</v>
      </c>
      <c r="I154" s="12">
        <v>0</v>
      </c>
      <c r="K154" s="4">
        <v>11.2875</v>
      </c>
      <c r="L154" s="4">
        <v>0</v>
      </c>
    </row>
    <row r="155" spans="2:12" x14ac:dyDescent="0.2">
      <c r="B155" s="4">
        <v>10.605</v>
      </c>
      <c r="C155" s="4">
        <v>0</v>
      </c>
      <c r="E155" s="4">
        <v>10.605</v>
      </c>
      <c r="F155" s="4">
        <v>0</v>
      </c>
      <c r="H155" s="33">
        <v>10.605</v>
      </c>
      <c r="I155" s="12">
        <v>0</v>
      </c>
      <c r="K155" s="4">
        <v>11.362500000000001</v>
      </c>
      <c r="L155" s="4">
        <v>0</v>
      </c>
    </row>
    <row r="156" spans="2:12" x14ac:dyDescent="0.2">
      <c r="B156" s="4">
        <v>10.675000000000001</v>
      </c>
      <c r="C156" s="4">
        <v>0</v>
      </c>
      <c r="E156" s="4">
        <v>10.675000000000001</v>
      </c>
      <c r="F156" s="4">
        <v>0</v>
      </c>
      <c r="H156" s="33">
        <v>10.675000000000001</v>
      </c>
      <c r="I156" s="12">
        <v>0</v>
      </c>
      <c r="K156" s="4">
        <v>11.4375</v>
      </c>
      <c r="L156" s="4">
        <v>0</v>
      </c>
    </row>
    <row r="157" spans="2:12" x14ac:dyDescent="0.2">
      <c r="B157" s="4">
        <v>10.744999999999999</v>
      </c>
      <c r="C157" s="4">
        <v>0</v>
      </c>
      <c r="E157" s="4">
        <v>10.744999999999999</v>
      </c>
      <c r="F157" s="4">
        <v>0</v>
      </c>
      <c r="H157" s="33">
        <v>10.744999999999999</v>
      </c>
      <c r="I157" s="12">
        <v>0</v>
      </c>
      <c r="K157" s="4">
        <v>11.512499999999999</v>
      </c>
      <c r="L157" s="4">
        <v>0</v>
      </c>
    </row>
    <row r="158" spans="2:12" x14ac:dyDescent="0.2">
      <c r="B158" s="4">
        <v>10.815</v>
      </c>
      <c r="C158" s="4">
        <v>0</v>
      </c>
      <c r="E158" s="4">
        <v>10.815</v>
      </c>
      <c r="F158" s="4">
        <v>0</v>
      </c>
      <c r="H158" s="33">
        <v>10.815</v>
      </c>
      <c r="I158" s="12">
        <v>0</v>
      </c>
      <c r="K158" s="4">
        <v>11.5875</v>
      </c>
      <c r="L158" s="4">
        <v>0</v>
      </c>
    </row>
    <row r="159" spans="2:12" x14ac:dyDescent="0.2">
      <c r="B159" s="4">
        <v>10.885</v>
      </c>
      <c r="C159" s="4">
        <v>0</v>
      </c>
      <c r="E159" s="4">
        <v>10.885</v>
      </c>
      <c r="F159" s="4">
        <v>0</v>
      </c>
      <c r="H159" s="33">
        <v>10.885</v>
      </c>
      <c r="I159" s="12">
        <v>0</v>
      </c>
      <c r="K159" s="4">
        <v>11.6625</v>
      </c>
      <c r="L159" s="4">
        <v>0</v>
      </c>
    </row>
    <row r="160" spans="2:12" x14ac:dyDescent="0.2">
      <c r="B160" s="4">
        <v>10.955</v>
      </c>
      <c r="C160" s="4">
        <v>0</v>
      </c>
      <c r="E160" s="4">
        <v>10.955</v>
      </c>
      <c r="F160" s="4">
        <v>0</v>
      </c>
      <c r="H160" s="33">
        <v>10.955</v>
      </c>
      <c r="I160" s="12">
        <v>0</v>
      </c>
      <c r="K160" s="4">
        <v>11.737500000000001</v>
      </c>
      <c r="L160" s="4">
        <v>0</v>
      </c>
    </row>
    <row r="161" spans="2:12" x14ac:dyDescent="0.2">
      <c r="B161" s="4">
        <v>11.025</v>
      </c>
      <c r="C161" s="4">
        <v>588</v>
      </c>
      <c r="E161" s="4">
        <v>11.025</v>
      </c>
      <c r="F161" s="4">
        <v>677</v>
      </c>
      <c r="H161" s="33">
        <v>11.025</v>
      </c>
      <c r="I161" s="12">
        <v>722</v>
      </c>
      <c r="K161" s="4">
        <v>11.8125</v>
      </c>
      <c r="L161" s="4">
        <v>0</v>
      </c>
    </row>
    <row r="162" spans="2:12" x14ac:dyDescent="0.2">
      <c r="B162" s="4">
        <v>11.095000000000001</v>
      </c>
      <c r="C162" s="4">
        <v>0</v>
      </c>
      <c r="E162" s="4">
        <v>11.095000000000001</v>
      </c>
      <c r="F162" s="4">
        <v>0</v>
      </c>
      <c r="H162" s="33">
        <v>11.095000000000001</v>
      </c>
      <c r="I162" s="12">
        <v>0</v>
      </c>
      <c r="K162" s="4">
        <v>11.887499999999999</v>
      </c>
      <c r="L162" s="4">
        <v>0</v>
      </c>
    </row>
    <row r="163" spans="2:12" x14ac:dyDescent="0.2">
      <c r="B163" s="4">
        <v>11.164999999999999</v>
      </c>
      <c r="C163" s="4">
        <v>0</v>
      </c>
      <c r="E163" s="4">
        <v>11.164999999999999</v>
      </c>
      <c r="F163" s="4">
        <v>0</v>
      </c>
      <c r="H163" s="33">
        <v>11.164999999999999</v>
      </c>
      <c r="I163" s="12">
        <v>0</v>
      </c>
      <c r="K163" s="4">
        <v>11.9625</v>
      </c>
      <c r="L163" s="4">
        <v>0</v>
      </c>
    </row>
    <row r="164" spans="2:12" x14ac:dyDescent="0.2">
      <c r="B164" s="4">
        <v>11.234999999999999</v>
      </c>
      <c r="C164" s="4">
        <v>0</v>
      </c>
      <c r="E164" s="4">
        <v>11.234999999999999</v>
      </c>
      <c r="F164" s="4">
        <v>0</v>
      </c>
      <c r="H164" s="33">
        <v>11.234999999999999</v>
      </c>
      <c r="I164" s="12">
        <v>0</v>
      </c>
      <c r="K164" s="4">
        <v>12.0375</v>
      </c>
      <c r="L164" s="4">
        <v>1969</v>
      </c>
    </row>
    <row r="165" spans="2:12" x14ac:dyDescent="0.2">
      <c r="B165" s="4">
        <v>11.305</v>
      </c>
      <c r="C165" s="4">
        <v>0</v>
      </c>
      <c r="E165" s="4">
        <v>11.305</v>
      </c>
      <c r="F165" s="4">
        <v>0</v>
      </c>
      <c r="H165" s="33">
        <v>11.305</v>
      </c>
      <c r="I165" s="12">
        <v>0</v>
      </c>
      <c r="K165" s="4">
        <v>12.112500000000001</v>
      </c>
      <c r="L165" s="4">
        <v>0</v>
      </c>
    </row>
    <row r="166" spans="2:12" x14ac:dyDescent="0.2">
      <c r="B166" s="4">
        <v>11.375</v>
      </c>
      <c r="C166" s="4">
        <v>0</v>
      </c>
      <c r="E166" s="4">
        <v>11.375</v>
      </c>
      <c r="F166" s="4">
        <v>0</v>
      </c>
      <c r="H166" s="33">
        <v>11.375</v>
      </c>
      <c r="I166" s="12">
        <v>0</v>
      </c>
      <c r="K166" s="4">
        <v>12.1875</v>
      </c>
      <c r="L166" s="4">
        <v>0</v>
      </c>
    </row>
    <row r="167" spans="2:12" x14ac:dyDescent="0.2">
      <c r="B167" s="4">
        <v>11.445</v>
      </c>
      <c r="C167" s="4">
        <v>0</v>
      </c>
      <c r="E167" s="4">
        <v>11.445</v>
      </c>
      <c r="F167" s="4">
        <v>0</v>
      </c>
      <c r="H167" s="33">
        <v>11.445</v>
      </c>
      <c r="I167" s="12">
        <v>0</v>
      </c>
      <c r="K167" s="4">
        <v>12.262499999999999</v>
      </c>
      <c r="L167" s="4">
        <v>0</v>
      </c>
    </row>
    <row r="168" spans="2:12" x14ac:dyDescent="0.2">
      <c r="B168" s="4">
        <v>11.515000000000001</v>
      </c>
      <c r="C168" s="4">
        <v>0</v>
      </c>
      <c r="E168" s="4">
        <v>11.515000000000001</v>
      </c>
      <c r="F168" s="4">
        <v>0</v>
      </c>
      <c r="H168" s="33">
        <v>11.515000000000001</v>
      </c>
      <c r="I168" s="12">
        <v>0</v>
      </c>
      <c r="K168" s="4">
        <v>12.3375</v>
      </c>
      <c r="L168" s="4">
        <v>0</v>
      </c>
    </row>
    <row r="169" spans="2:12" x14ac:dyDescent="0.2">
      <c r="B169" s="4">
        <v>11.585000000000001</v>
      </c>
      <c r="C169" s="4">
        <v>0</v>
      </c>
      <c r="E169" s="4">
        <v>11.585000000000001</v>
      </c>
      <c r="F169" s="4">
        <v>0</v>
      </c>
      <c r="H169" s="33">
        <v>11.585000000000001</v>
      </c>
      <c r="I169" s="12">
        <v>0</v>
      </c>
      <c r="K169" s="4">
        <v>12.4125</v>
      </c>
      <c r="L169" s="4">
        <v>0</v>
      </c>
    </row>
    <row r="170" spans="2:12" x14ac:dyDescent="0.2">
      <c r="B170" s="4">
        <v>11.654999999999999</v>
      </c>
      <c r="C170" s="4">
        <v>0</v>
      </c>
      <c r="E170" s="4">
        <v>11.654999999999999</v>
      </c>
      <c r="F170" s="4">
        <v>0</v>
      </c>
      <c r="H170" s="33">
        <v>11.654999999999999</v>
      </c>
      <c r="I170" s="12">
        <v>0</v>
      </c>
      <c r="K170" s="4">
        <v>12.487500000000001</v>
      </c>
      <c r="L170" s="4">
        <v>0</v>
      </c>
    </row>
    <row r="171" spans="2:12" x14ac:dyDescent="0.2">
      <c r="B171" s="4">
        <v>11.725</v>
      </c>
      <c r="C171" s="4">
        <v>0</v>
      </c>
      <c r="E171" s="4">
        <v>11.725</v>
      </c>
      <c r="F171" s="4">
        <v>0</v>
      </c>
      <c r="H171" s="33">
        <v>11.725</v>
      </c>
      <c r="I171" s="12">
        <v>0</v>
      </c>
      <c r="K171" s="4">
        <v>12.5625</v>
      </c>
      <c r="L171" s="4">
        <v>0</v>
      </c>
    </row>
    <row r="172" spans="2:12" x14ac:dyDescent="0.2">
      <c r="B172" s="4">
        <v>11.795</v>
      </c>
      <c r="C172" s="4">
        <v>0</v>
      </c>
      <c r="E172" s="4">
        <v>11.795</v>
      </c>
      <c r="F172" s="4">
        <v>0</v>
      </c>
      <c r="H172" s="33">
        <v>11.795</v>
      </c>
      <c r="I172" s="12">
        <v>0</v>
      </c>
      <c r="K172" s="4">
        <v>12.637499999999999</v>
      </c>
      <c r="L172" s="4">
        <v>0</v>
      </c>
    </row>
    <row r="173" spans="2:12" x14ac:dyDescent="0.2">
      <c r="B173" s="4">
        <v>11.865</v>
      </c>
      <c r="C173" s="4">
        <v>0</v>
      </c>
      <c r="E173" s="4">
        <v>11.865</v>
      </c>
      <c r="F173" s="4">
        <v>0</v>
      </c>
      <c r="H173" s="33">
        <v>11.865</v>
      </c>
      <c r="I173" s="12">
        <v>0</v>
      </c>
      <c r="K173" s="4">
        <v>12.7125</v>
      </c>
      <c r="L173" s="4">
        <v>0</v>
      </c>
    </row>
    <row r="174" spans="2:12" x14ac:dyDescent="0.2">
      <c r="B174" s="4">
        <v>11.935</v>
      </c>
      <c r="C174" s="4">
        <v>0</v>
      </c>
      <c r="E174" s="4">
        <v>11.935</v>
      </c>
      <c r="F174" s="4">
        <v>0</v>
      </c>
      <c r="H174" s="33">
        <v>11.935</v>
      </c>
      <c r="I174" s="12">
        <v>0</v>
      </c>
      <c r="K174" s="4">
        <v>12.7875</v>
      </c>
      <c r="L174" s="4">
        <v>0</v>
      </c>
    </row>
    <row r="175" spans="2:12" x14ac:dyDescent="0.2">
      <c r="B175" s="4">
        <v>12.005000000000001</v>
      </c>
      <c r="C175" s="4">
        <v>930</v>
      </c>
      <c r="E175" s="4">
        <v>12.005000000000001</v>
      </c>
      <c r="F175" s="4">
        <v>1286</v>
      </c>
      <c r="H175" s="33">
        <v>12.005000000000001</v>
      </c>
      <c r="I175" s="12">
        <v>2060</v>
      </c>
      <c r="K175" s="4">
        <v>12.862500000000001</v>
      </c>
      <c r="L175" s="4">
        <v>0</v>
      </c>
    </row>
    <row r="176" spans="2:12" x14ac:dyDescent="0.2">
      <c r="B176" s="4">
        <v>12.074999999999999</v>
      </c>
      <c r="C176" s="4">
        <v>0</v>
      </c>
      <c r="E176" s="4">
        <v>12.074999999999999</v>
      </c>
      <c r="F176" s="4">
        <v>0</v>
      </c>
      <c r="H176" s="33">
        <v>12.074999999999999</v>
      </c>
      <c r="I176" s="12">
        <v>0</v>
      </c>
      <c r="K176" s="4">
        <v>12.9375</v>
      </c>
      <c r="L176" s="4">
        <v>0</v>
      </c>
    </row>
    <row r="177" spans="2:12" x14ac:dyDescent="0.2">
      <c r="B177" s="4">
        <v>12.145</v>
      </c>
      <c r="C177" s="4">
        <v>0</v>
      </c>
      <c r="E177" s="4">
        <v>12.145</v>
      </c>
      <c r="F177" s="4">
        <v>0</v>
      </c>
      <c r="H177" s="33">
        <v>12.145</v>
      </c>
      <c r="I177" s="12">
        <v>0</v>
      </c>
      <c r="K177" s="4">
        <v>13.012499999999999</v>
      </c>
      <c r="L177" s="4">
        <v>214</v>
      </c>
    </row>
    <row r="178" spans="2:12" x14ac:dyDescent="0.2">
      <c r="B178" s="4">
        <v>12.215</v>
      </c>
      <c r="C178" s="4">
        <v>0</v>
      </c>
      <c r="E178" s="4">
        <v>12.215</v>
      </c>
      <c r="F178" s="4">
        <v>0</v>
      </c>
      <c r="H178" s="33">
        <v>12.215</v>
      </c>
      <c r="I178" s="12">
        <v>0</v>
      </c>
      <c r="K178" s="4">
        <v>13.0875</v>
      </c>
      <c r="L178" s="4">
        <v>0</v>
      </c>
    </row>
    <row r="179" spans="2:12" x14ac:dyDescent="0.2">
      <c r="B179" s="4">
        <v>12.285</v>
      </c>
      <c r="C179" s="4">
        <v>0</v>
      </c>
      <c r="E179" s="4">
        <v>12.285</v>
      </c>
      <c r="F179" s="4">
        <v>0</v>
      </c>
      <c r="H179" s="33">
        <v>12.285</v>
      </c>
      <c r="I179" s="12">
        <v>0</v>
      </c>
      <c r="K179" s="4">
        <v>13.1625</v>
      </c>
      <c r="L179" s="4">
        <v>0</v>
      </c>
    </row>
    <row r="180" spans="2:12" x14ac:dyDescent="0.2">
      <c r="B180" s="4">
        <v>12.355</v>
      </c>
      <c r="C180" s="4">
        <v>0</v>
      </c>
      <c r="E180" s="4">
        <v>12.355</v>
      </c>
      <c r="F180" s="4">
        <v>0</v>
      </c>
      <c r="H180" s="33">
        <v>12.355</v>
      </c>
      <c r="I180" s="12">
        <v>0</v>
      </c>
      <c r="K180" s="4">
        <v>13.237500000000001</v>
      </c>
      <c r="L180" s="4">
        <v>0</v>
      </c>
    </row>
    <row r="181" spans="2:12" x14ac:dyDescent="0.2">
      <c r="B181" s="4">
        <v>12.425000000000001</v>
      </c>
      <c r="C181" s="4">
        <v>0</v>
      </c>
      <c r="E181" s="4">
        <v>12.425000000000001</v>
      </c>
      <c r="F181" s="4">
        <v>0</v>
      </c>
      <c r="H181" s="33">
        <v>12.425000000000001</v>
      </c>
      <c r="I181" s="12">
        <v>0</v>
      </c>
      <c r="K181" s="4">
        <v>13.3125</v>
      </c>
      <c r="L181" s="4">
        <v>0</v>
      </c>
    </row>
    <row r="182" spans="2:12" x14ac:dyDescent="0.2">
      <c r="B182" s="4">
        <v>12.494999999999999</v>
      </c>
      <c r="C182" s="4">
        <v>0</v>
      </c>
      <c r="E182" s="4">
        <v>12.494999999999999</v>
      </c>
      <c r="F182" s="4">
        <v>0</v>
      </c>
      <c r="H182" s="33">
        <v>12.494999999999999</v>
      </c>
      <c r="I182" s="12">
        <v>0</v>
      </c>
      <c r="K182" s="4">
        <v>13.387499999999999</v>
      </c>
      <c r="L182" s="4">
        <v>0</v>
      </c>
    </row>
    <row r="183" spans="2:12" x14ac:dyDescent="0.2">
      <c r="B183" s="4">
        <v>12.565</v>
      </c>
      <c r="C183" s="4">
        <v>0</v>
      </c>
      <c r="E183" s="4">
        <v>12.565</v>
      </c>
      <c r="F183" s="4">
        <v>0</v>
      </c>
      <c r="H183" s="33">
        <v>12.565</v>
      </c>
      <c r="I183" s="12">
        <v>0</v>
      </c>
      <c r="K183" s="4">
        <v>13.4625</v>
      </c>
      <c r="L183" s="4">
        <v>0</v>
      </c>
    </row>
    <row r="184" spans="2:12" x14ac:dyDescent="0.2">
      <c r="B184" s="4">
        <v>12.635</v>
      </c>
      <c r="C184" s="4">
        <v>0</v>
      </c>
      <c r="E184" s="4">
        <v>12.635</v>
      </c>
      <c r="F184" s="4">
        <v>0</v>
      </c>
      <c r="H184" s="33">
        <v>12.635</v>
      </c>
      <c r="I184" s="12">
        <v>0</v>
      </c>
      <c r="K184" s="4">
        <v>13.5375</v>
      </c>
      <c r="L184" s="4">
        <v>0</v>
      </c>
    </row>
    <row r="185" spans="2:12" x14ac:dyDescent="0.2">
      <c r="B185" s="4">
        <v>12.705</v>
      </c>
      <c r="C185" s="4">
        <v>0</v>
      </c>
      <c r="E185" s="4">
        <v>12.705</v>
      </c>
      <c r="F185" s="4">
        <v>0</v>
      </c>
      <c r="H185" s="33">
        <v>12.705</v>
      </c>
      <c r="I185" s="12">
        <v>0</v>
      </c>
      <c r="K185" s="4">
        <v>13.612500000000001</v>
      </c>
      <c r="L185" s="4">
        <v>0</v>
      </c>
    </row>
    <row r="186" spans="2:12" x14ac:dyDescent="0.2">
      <c r="B186" s="4">
        <v>12.775</v>
      </c>
      <c r="C186" s="4">
        <v>0</v>
      </c>
      <c r="E186" s="4">
        <v>12.775</v>
      </c>
      <c r="F186" s="4">
        <v>0</v>
      </c>
      <c r="H186" s="33">
        <v>12.775</v>
      </c>
      <c r="I186" s="12">
        <v>0</v>
      </c>
      <c r="K186" s="4">
        <v>13.6875</v>
      </c>
      <c r="L186" s="4">
        <v>0</v>
      </c>
    </row>
    <row r="187" spans="2:12" x14ac:dyDescent="0.2">
      <c r="B187" s="4">
        <v>12.845000000000001</v>
      </c>
      <c r="C187" s="4">
        <v>0</v>
      </c>
      <c r="E187" s="4">
        <v>12.845000000000001</v>
      </c>
      <c r="F187" s="4">
        <v>0</v>
      </c>
      <c r="H187" s="33">
        <v>12.845000000000001</v>
      </c>
      <c r="I187" s="12">
        <v>0</v>
      </c>
      <c r="K187" s="4">
        <v>13.762499999999999</v>
      </c>
      <c r="L187" s="4">
        <v>0</v>
      </c>
    </row>
    <row r="188" spans="2:12" x14ac:dyDescent="0.2">
      <c r="B188" s="4">
        <v>12.914999999999999</v>
      </c>
      <c r="C188" s="4">
        <v>0</v>
      </c>
      <c r="E188" s="4">
        <v>12.914999999999999</v>
      </c>
      <c r="F188" s="4">
        <v>0</v>
      </c>
      <c r="H188" s="33">
        <v>12.914999999999999</v>
      </c>
      <c r="I188" s="12">
        <v>0</v>
      </c>
      <c r="K188" s="4">
        <v>13.8375</v>
      </c>
      <c r="L188" s="4">
        <v>0</v>
      </c>
    </row>
    <row r="189" spans="2:12" x14ac:dyDescent="0.2">
      <c r="B189" s="4">
        <v>12.984999999999999</v>
      </c>
      <c r="C189" s="4">
        <v>79</v>
      </c>
      <c r="E189" s="4">
        <v>12.984999999999999</v>
      </c>
      <c r="F189" s="4">
        <v>131</v>
      </c>
      <c r="H189" s="33">
        <v>12.984999999999999</v>
      </c>
      <c r="I189" s="12">
        <v>181</v>
      </c>
      <c r="K189" s="4">
        <v>13.9125</v>
      </c>
      <c r="L189" s="4">
        <v>0</v>
      </c>
    </row>
    <row r="190" spans="2:12" x14ac:dyDescent="0.2">
      <c r="B190" s="4">
        <v>13.055</v>
      </c>
      <c r="C190" s="4">
        <v>0</v>
      </c>
      <c r="E190" s="4">
        <v>13.055</v>
      </c>
      <c r="F190" s="4">
        <v>0</v>
      </c>
      <c r="H190" s="33">
        <v>13.055</v>
      </c>
      <c r="I190" s="12">
        <v>0</v>
      </c>
      <c r="K190" s="4">
        <v>13.987500000000001</v>
      </c>
      <c r="L190" s="4">
        <v>28</v>
      </c>
    </row>
    <row r="191" spans="2:12" x14ac:dyDescent="0.2">
      <c r="B191" s="4">
        <v>13.125</v>
      </c>
      <c r="C191" s="4">
        <v>0</v>
      </c>
      <c r="E191" s="4">
        <v>13.125</v>
      </c>
      <c r="F191" s="4">
        <v>0</v>
      </c>
      <c r="H191" s="33">
        <v>13.125</v>
      </c>
      <c r="I191" s="12">
        <v>0</v>
      </c>
      <c r="K191" s="4">
        <v>14.0625</v>
      </c>
      <c r="L191" s="4">
        <v>0</v>
      </c>
    </row>
    <row r="192" spans="2:12" x14ac:dyDescent="0.2">
      <c r="B192" s="4">
        <v>13.195</v>
      </c>
      <c r="C192" s="4">
        <v>0</v>
      </c>
      <c r="E192" s="4">
        <v>13.195</v>
      </c>
      <c r="F192" s="4">
        <v>0</v>
      </c>
      <c r="H192" s="33">
        <v>13.195</v>
      </c>
      <c r="I192" s="12">
        <v>0</v>
      </c>
      <c r="K192" s="4">
        <v>14.137499999999999</v>
      </c>
      <c r="L192" s="4">
        <v>0</v>
      </c>
    </row>
    <row r="193" spans="2:12" x14ac:dyDescent="0.2">
      <c r="B193" s="4">
        <v>13.265000000000001</v>
      </c>
      <c r="C193" s="4">
        <v>0</v>
      </c>
      <c r="E193" s="4">
        <v>13.265000000000001</v>
      </c>
      <c r="F193" s="4">
        <v>0</v>
      </c>
      <c r="H193" s="33">
        <v>13.265000000000001</v>
      </c>
      <c r="I193" s="12">
        <v>0</v>
      </c>
      <c r="K193" s="4">
        <v>14.2125</v>
      </c>
      <c r="L193" s="4">
        <v>0</v>
      </c>
    </row>
    <row r="194" spans="2:12" x14ac:dyDescent="0.2">
      <c r="B194" s="4">
        <v>13.335000000000001</v>
      </c>
      <c r="C194" s="4">
        <v>0</v>
      </c>
      <c r="E194" s="4">
        <v>13.335000000000001</v>
      </c>
      <c r="F194" s="4">
        <v>0</v>
      </c>
      <c r="H194" s="33">
        <v>13.335000000000001</v>
      </c>
      <c r="I194" s="12">
        <v>0</v>
      </c>
      <c r="K194" s="4">
        <v>14.2875</v>
      </c>
      <c r="L194" s="4">
        <v>0</v>
      </c>
    </row>
    <row r="195" spans="2:12" x14ac:dyDescent="0.2">
      <c r="B195" s="4">
        <v>13.404999999999999</v>
      </c>
      <c r="C195" s="4">
        <v>0</v>
      </c>
      <c r="E195" s="4">
        <v>13.404999999999999</v>
      </c>
      <c r="F195" s="4">
        <v>0</v>
      </c>
      <c r="H195" s="33">
        <v>13.404999999999999</v>
      </c>
      <c r="I195" s="12">
        <v>0</v>
      </c>
      <c r="K195" s="4">
        <v>14.362500000000001</v>
      </c>
      <c r="L195" s="4">
        <v>0</v>
      </c>
    </row>
    <row r="196" spans="2:12" x14ac:dyDescent="0.2">
      <c r="B196" s="4">
        <v>13.475</v>
      </c>
      <c r="C196" s="4">
        <v>0</v>
      </c>
      <c r="E196" s="4">
        <v>13.475</v>
      </c>
      <c r="F196" s="4">
        <v>0</v>
      </c>
      <c r="H196" s="33">
        <v>13.475</v>
      </c>
      <c r="I196" s="12">
        <v>0</v>
      </c>
      <c r="K196" s="4">
        <v>14.4375</v>
      </c>
      <c r="L196" s="4">
        <v>0</v>
      </c>
    </row>
    <row r="197" spans="2:12" x14ac:dyDescent="0.2">
      <c r="B197" s="4">
        <v>13.545</v>
      </c>
      <c r="C197" s="4">
        <v>0</v>
      </c>
      <c r="E197" s="4">
        <v>13.545</v>
      </c>
      <c r="F197" s="4">
        <v>0</v>
      </c>
      <c r="H197" s="33">
        <v>13.545</v>
      </c>
      <c r="I197" s="12">
        <v>0</v>
      </c>
      <c r="K197" s="4">
        <v>14.512499999999999</v>
      </c>
      <c r="L197" s="4">
        <v>0</v>
      </c>
    </row>
    <row r="198" spans="2:12" x14ac:dyDescent="0.2">
      <c r="B198" s="4">
        <v>13.615</v>
      </c>
      <c r="C198" s="4">
        <v>0</v>
      </c>
      <c r="E198" s="4">
        <v>13.615</v>
      </c>
      <c r="F198" s="4">
        <v>0</v>
      </c>
      <c r="H198" s="33">
        <v>13.615</v>
      </c>
      <c r="I198" s="12">
        <v>0</v>
      </c>
      <c r="K198" s="4">
        <v>14.5875</v>
      </c>
      <c r="L198" s="4">
        <v>0</v>
      </c>
    </row>
    <row r="199" spans="2:12" x14ac:dyDescent="0.2">
      <c r="B199" s="4">
        <v>13.685</v>
      </c>
      <c r="C199" s="4">
        <v>0</v>
      </c>
      <c r="E199" s="4">
        <v>13.685</v>
      </c>
      <c r="F199" s="4">
        <v>0</v>
      </c>
      <c r="H199" s="33">
        <v>13.685</v>
      </c>
      <c r="I199" s="12">
        <v>0</v>
      </c>
      <c r="K199" s="4">
        <v>14.6625</v>
      </c>
      <c r="L199" s="4">
        <v>0</v>
      </c>
    </row>
    <row r="200" spans="2:12" x14ac:dyDescent="0.2">
      <c r="B200" s="4">
        <v>13.755000000000001</v>
      </c>
      <c r="C200" s="4">
        <v>0</v>
      </c>
      <c r="E200" s="4">
        <v>13.755000000000001</v>
      </c>
      <c r="F200" s="4">
        <v>0</v>
      </c>
      <c r="H200" s="33">
        <v>13.755000000000001</v>
      </c>
      <c r="I200" s="12">
        <v>0</v>
      </c>
      <c r="K200" s="4">
        <v>14.737500000000001</v>
      </c>
      <c r="L200" s="4">
        <v>0</v>
      </c>
    </row>
    <row r="201" spans="2:12" x14ac:dyDescent="0.2">
      <c r="B201" s="4">
        <v>13.824999999999999</v>
      </c>
      <c r="C201" s="4">
        <v>0</v>
      </c>
      <c r="E201" s="4">
        <v>13.824999999999999</v>
      </c>
      <c r="F201" s="4">
        <v>0</v>
      </c>
      <c r="H201" s="33">
        <v>13.824999999999999</v>
      </c>
      <c r="I201" s="12">
        <v>0</v>
      </c>
      <c r="K201" s="4">
        <v>14.8125</v>
      </c>
      <c r="L201" s="4">
        <v>0</v>
      </c>
    </row>
    <row r="202" spans="2:12" x14ac:dyDescent="0.2">
      <c r="B202" s="4">
        <v>13.895</v>
      </c>
      <c r="C202" s="4">
        <v>0</v>
      </c>
      <c r="E202" s="4">
        <v>13.895</v>
      </c>
      <c r="F202" s="4">
        <v>0</v>
      </c>
      <c r="H202" s="33">
        <v>13.895</v>
      </c>
      <c r="I202" s="12">
        <v>0</v>
      </c>
      <c r="K202" s="4">
        <v>14.887499999999999</v>
      </c>
      <c r="L202" s="4">
        <v>0</v>
      </c>
    </row>
    <row r="203" spans="2:12" x14ac:dyDescent="0.2">
      <c r="B203" s="4">
        <v>13.965</v>
      </c>
      <c r="C203" s="4">
        <v>4</v>
      </c>
      <c r="E203" s="4">
        <v>13.965</v>
      </c>
      <c r="F203" s="4">
        <v>12</v>
      </c>
      <c r="H203" s="33">
        <v>13.965</v>
      </c>
      <c r="I203" s="12">
        <v>11</v>
      </c>
      <c r="K203" s="4">
        <v>14.9625</v>
      </c>
      <c r="L203" s="4">
        <v>2</v>
      </c>
    </row>
    <row r="204" spans="2:12" x14ac:dyDescent="0.2">
      <c r="B204" s="4">
        <v>13.965</v>
      </c>
      <c r="C204" s="4">
        <v>4</v>
      </c>
    </row>
  </sheetData>
  <mergeCells count="6">
    <mergeCell ref="P53:U54"/>
    <mergeCell ref="P49:U51"/>
    <mergeCell ref="K3:L3"/>
    <mergeCell ref="B3:C3"/>
    <mergeCell ref="E3:F3"/>
    <mergeCell ref="H3:I3"/>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17E52-D35F-284E-B42D-B574DE9C5F6E}">
  <dimension ref="A1:X118"/>
  <sheetViews>
    <sheetView zoomScale="90" zoomScaleNormal="90" workbookViewId="0">
      <selection activeCell="B114" sqref="B114:C286"/>
    </sheetView>
  </sheetViews>
  <sheetFormatPr baseColWidth="10" defaultColWidth="10.83203125" defaultRowHeight="16" x14ac:dyDescent="0.2"/>
  <cols>
    <col min="1" max="1" width="10.83203125" style="4"/>
    <col min="2" max="2" width="10.6640625" style="4" customWidth="1"/>
    <col min="3" max="3" width="13" style="4" bestFit="1" customWidth="1"/>
    <col min="4" max="5" width="10.83203125" style="4" customWidth="1"/>
    <col min="6" max="6" width="13" style="4" bestFit="1" customWidth="1"/>
    <col min="7" max="8" width="10.83203125" style="4"/>
    <col min="9" max="9" width="13" style="4" bestFit="1" customWidth="1"/>
    <col min="10" max="10" width="10.83203125" style="4"/>
    <col min="11" max="11" width="10.83203125" style="4" customWidth="1"/>
    <col min="12" max="12" width="13" style="4" bestFit="1" customWidth="1"/>
    <col min="13" max="13" width="15.6640625" style="4" bestFit="1" customWidth="1"/>
    <col min="14" max="14" width="21" style="4" customWidth="1"/>
    <col min="15" max="16384" width="10.83203125" style="4"/>
  </cols>
  <sheetData>
    <row r="1" spans="1:14" x14ac:dyDescent="0.2">
      <c r="A1" s="4" t="s">
        <v>172</v>
      </c>
    </row>
    <row r="2" spans="1:14" x14ac:dyDescent="0.2">
      <c r="B2" s="111" t="s">
        <v>201</v>
      </c>
      <c r="C2" s="111"/>
      <c r="D2" s="111"/>
      <c r="E2" s="111"/>
      <c r="F2" s="111"/>
      <c r="G2" s="111"/>
      <c r="H2" s="111"/>
      <c r="I2" s="111"/>
      <c r="J2" s="111"/>
      <c r="K2" s="111"/>
      <c r="L2" s="111"/>
    </row>
    <row r="3" spans="1:14" x14ac:dyDescent="0.2">
      <c r="B3" s="110" t="s">
        <v>3</v>
      </c>
      <c r="C3" s="110"/>
      <c r="E3" s="110" t="s">
        <v>4</v>
      </c>
      <c r="F3" s="110"/>
      <c r="H3" s="110" t="s">
        <v>5</v>
      </c>
      <c r="I3" s="110"/>
      <c r="K3" s="110" t="s">
        <v>6</v>
      </c>
      <c r="L3" s="110"/>
    </row>
    <row r="4" spans="1:14" x14ac:dyDescent="0.2">
      <c r="B4" s="48" t="s">
        <v>173</v>
      </c>
      <c r="C4" s="48" t="s">
        <v>174</v>
      </c>
      <c r="E4" s="48" t="s">
        <v>173</v>
      </c>
      <c r="F4" s="48" t="s">
        <v>174</v>
      </c>
      <c r="H4" s="48" t="s">
        <v>173</v>
      </c>
      <c r="I4" s="48" t="s">
        <v>174</v>
      </c>
      <c r="K4" s="48" t="s">
        <v>173</v>
      </c>
      <c r="L4" s="48" t="s">
        <v>174</v>
      </c>
    </row>
    <row r="5" spans="1:14" x14ac:dyDescent="0.2">
      <c r="B5" s="78">
        <v>817</v>
      </c>
      <c r="C5" s="4">
        <v>63.835900000000002</v>
      </c>
      <c r="E5" s="78">
        <v>585</v>
      </c>
      <c r="F5" s="4">
        <v>117.099</v>
      </c>
      <c r="H5" s="78">
        <v>1110</v>
      </c>
      <c r="I5" s="4">
        <v>77.402299999999997</v>
      </c>
      <c r="K5" s="78">
        <v>3764</v>
      </c>
      <c r="L5" s="4">
        <v>119.28</v>
      </c>
      <c r="N5" s="73" t="s">
        <v>173</v>
      </c>
    </row>
    <row r="6" spans="1:14" x14ac:dyDescent="0.2">
      <c r="B6" s="4">
        <v>708</v>
      </c>
      <c r="C6" s="4">
        <v>44.678899999999999</v>
      </c>
      <c r="E6" s="4">
        <v>568</v>
      </c>
      <c r="F6" s="4">
        <v>100.80200000000001</v>
      </c>
      <c r="H6" s="4">
        <v>410</v>
      </c>
      <c r="I6" s="4">
        <v>98.243200000000002</v>
      </c>
      <c r="K6" s="4">
        <v>646</v>
      </c>
      <c r="L6" s="4">
        <v>135.30799999999999</v>
      </c>
      <c r="N6" s="9">
        <v>5</v>
      </c>
    </row>
    <row r="7" spans="1:14" x14ac:dyDescent="0.2">
      <c r="B7" s="4">
        <v>672</v>
      </c>
      <c r="C7" s="4">
        <v>65.711500000000001</v>
      </c>
      <c r="E7" s="4">
        <v>383</v>
      </c>
      <c r="F7" s="4">
        <v>112.328</v>
      </c>
      <c r="H7" s="4">
        <v>407</v>
      </c>
      <c r="I7" s="4">
        <v>72.8977</v>
      </c>
      <c r="K7" s="4">
        <v>483</v>
      </c>
      <c r="L7" s="4">
        <v>129.84200000000001</v>
      </c>
    </row>
    <row r="8" spans="1:14" x14ac:dyDescent="0.2">
      <c r="B8" s="4">
        <v>604</v>
      </c>
      <c r="C8" s="4">
        <v>46.969099999999997</v>
      </c>
      <c r="E8" s="4">
        <v>333</v>
      </c>
      <c r="F8" s="4">
        <v>110.76600000000001</v>
      </c>
      <c r="H8" s="4">
        <v>304</v>
      </c>
      <c r="I8" s="4">
        <v>88.979799999999997</v>
      </c>
      <c r="K8" s="4">
        <v>376</v>
      </c>
      <c r="L8" s="4">
        <v>125.5</v>
      </c>
    </row>
    <row r="9" spans="1:14" x14ac:dyDescent="0.2">
      <c r="B9" s="4">
        <v>491</v>
      </c>
      <c r="C9" s="4">
        <v>69.440700000000007</v>
      </c>
      <c r="E9" s="4">
        <v>305</v>
      </c>
      <c r="F9" s="4">
        <v>90.660499999999999</v>
      </c>
      <c r="H9" s="4">
        <v>292</v>
      </c>
      <c r="I9" s="4">
        <v>66.161000000000001</v>
      </c>
      <c r="K9" s="4">
        <v>286</v>
      </c>
      <c r="L9" s="4">
        <v>112.85899999999999</v>
      </c>
    </row>
    <row r="10" spans="1:14" x14ac:dyDescent="0.2">
      <c r="B10" s="4">
        <v>401</v>
      </c>
      <c r="C10" s="4">
        <v>66.728200000000001</v>
      </c>
      <c r="E10" s="4">
        <v>260</v>
      </c>
      <c r="F10" s="4">
        <v>101.49299999999999</v>
      </c>
      <c r="H10" s="4">
        <v>248</v>
      </c>
      <c r="I10" s="4">
        <v>94.091399999999993</v>
      </c>
      <c r="K10" s="4">
        <v>253</v>
      </c>
      <c r="L10" s="4">
        <v>123.005</v>
      </c>
    </row>
    <row r="11" spans="1:14" x14ac:dyDescent="0.2">
      <c r="B11" s="4">
        <v>371</v>
      </c>
      <c r="C11" s="4">
        <v>59.392899999999997</v>
      </c>
      <c r="E11" s="4">
        <v>259</v>
      </c>
      <c r="F11" s="4">
        <v>110.895</v>
      </c>
      <c r="H11" s="4">
        <v>247</v>
      </c>
      <c r="I11" s="4">
        <v>72.157799999999995</v>
      </c>
      <c r="K11" s="4">
        <v>238</v>
      </c>
      <c r="L11" s="4">
        <v>112.139</v>
      </c>
    </row>
    <row r="12" spans="1:14" x14ac:dyDescent="0.2">
      <c r="B12" s="4">
        <v>357</v>
      </c>
      <c r="C12" s="4">
        <v>53.679200000000002</v>
      </c>
      <c r="E12" s="4">
        <v>232</v>
      </c>
      <c r="F12" s="4">
        <v>100.11</v>
      </c>
      <c r="H12" s="4">
        <v>230</v>
      </c>
      <c r="I12" s="4">
        <v>93.581000000000003</v>
      </c>
      <c r="K12" s="4">
        <v>233</v>
      </c>
      <c r="L12" s="4">
        <v>109.898</v>
      </c>
      <c r="N12" s="9">
        <v>3764</v>
      </c>
    </row>
    <row r="13" spans="1:14" x14ac:dyDescent="0.2">
      <c r="B13" s="4">
        <v>210</v>
      </c>
      <c r="C13" s="4">
        <v>47.547600000000003</v>
      </c>
      <c r="E13" s="4">
        <v>225</v>
      </c>
      <c r="F13" s="4">
        <v>108.004</v>
      </c>
      <c r="H13" s="4">
        <v>229</v>
      </c>
      <c r="I13" s="4">
        <v>76.083399999999997</v>
      </c>
      <c r="K13" s="4">
        <v>220</v>
      </c>
      <c r="L13" s="4">
        <v>123.301</v>
      </c>
    </row>
    <row r="14" spans="1:14" x14ac:dyDescent="0.2">
      <c r="B14" s="4">
        <v>193</v>
      </c>
      <c r="C14" s="4">
        <v>39.293799999999997</v>
      </c>
      <c r="E14" s="4">
        <v>221</v>
      </c>
      <c r="F14" s="4">
        <v>106.224</v>
      </c>
      <c r="H14" s="4">
        <v>211</v>
      </c>
      <c r="I14" s="4">
        <v>85.3964</v>
      </c>
      <c r="K14" s="4">
        <v>216</v>
      </c>
      <c r="L14" s="4">
        <v>117.318</v>
      </c>
    </row>
    <row r="15" spans="1:14" x14ac:dyDescent="0.2">
      <c r="B15" s="4">
        <v>190</v>
      </c>
      <c r="C15" s="4">
        <v>46.5792</v>
      </c>
      <c r="E15" s="4">
        <v>214</v>
      </c>
      <c r="F15" s="4">
        <v>108.184</v>
      </c>
      <c r="H15" s="4">
        <v>206</v>
      </c>
      <c r="I15" s="4">
        <v>101.786</v>
      </c>
      <c r="K15" s="4">
        <v>205</v>
      </c>
      <c r="L15" s="4">
        <v>105.03100000000001</v>
      </c>
    </row>
    <row r="16" spans="1:14" x14ac:dyDescent="0.2">
      <c r="B16" s="4">
        <v>180</v>
      </c>
      <c r="C16" s="4">
        <v>79.328199999999995</v>
      </c>
      <c r="E16" s="4">
        <v>208</v>
      </c>
      <c r="F16" s="4">
        <v>96.372100000000003</v>
      </c>
      <c r="H16" s="4">
        <v>203</v>
      </c>
      <c r="I16" s="4">
        <v>76.128900000000002</v>
      </c>
      <c r="K16" s="4">
        <v>186</v>
      </c>
      <c r="L16" s="4">
        <v>111.357</v>
      </c>
    </row>
    <row r="17" spans="2:24" x14ac:dyDescent="0.2">
      <c r="B17" s="4">
        <v>165</v>
      </c>
      <c r="C17" s="4">
        <v>76.761700000000005</v>
      </c>
      <c r="E17" s="4">
        <v>204</v>
      </c>
      <c r="F17" s="4">
        <v>89.952100000000002</v>
      </c>
      <c r="H17" s="4">
        <v>199</v>
      </c>
      <c r="I17" s="4">
        <v>92.924000000000007</v>
      </c>
      <c r="K17" s="4">
        <v>186</v>
      </c>
      <c r="L17" s="4">
        <v>124.349</v>
      </c>
    </row>
    <row r="18" spans="2:24" x14ac:dyDescent="0.2">
      <c r="B18" s="4">
        <v>165</v>
      </c>
      <c r="C18" s="4">
        <v>65.597800000000007</v>
      </c>
      <c r="E18" s="4">
        <v>195</v>
      </c>
      <c r="F18" s="4">
        <v>95.434899999999999</v>
      </c>
      <c r="H18" s="4">
        <v>188</v>
      </c>
      <c r="I18" s="4">
        <v>81.578199999999995</v>
      </c>
      <c r="K18" s="4">
        <v>155</v>
      </c>
      <c r="L18" s="4">
        <v>107.842</v>
      </c>
    </row>
    <row r="19" spans="2:24" x14ac:dyDescent="0.2">
      <c r="B19" s="4">
        <v>158</v>
      </c>
      <c r="C19" s="4">
        <v>48.662399999999998</v>
      </c>
      <c r="E19" s="4">
        <v>191</v>
      </c>
      <c r="F19" s="4">
        <v>122.792</v>
      </c>
      <c r="H19" s="4">
        <v>186</v>
      </c>
      <c r="I19" s="4">
        <v>72.384299999999996</v>
      </c>
      <c r="K19" s="4">
        <v>150</v>
      </c>
      <c r="L19" s="4">
        <v>125.80800000000001</v>
      </c>
    </row>
    <row r="20" spans="2:24" x14ac:dyDescent="0.2">
      <c r="B20" s="4">
        <v>156</v>
      </c>
      <c r="C20" s="4">
        <v>70.772499999999994</v>
      </c>
      <c r="E20" s="4">
        <v>188</v>
      </c>
      <c r="F20" s="4">
        <v>128.22999999999999</v>
      </c>
      <c r="H20" s="4">
        <v>183</v>
      </c>
      <c r="I20" s="4">
        <v>83.837900000000005</v>
      </c>
      <c r="K20" s="4">
        <v>130</v>
      </c>
      <c r="L20" s="4">
        <v>121.97199999999999</v>
      </c>
    </row>
    <row r="21" spans="2:24" x14ac:dyDescent="0.2">
      <c r="B21" s="4">
        <v>141</v>
      </c>
      <c r="C21" s="4">
        <v>32.630600000000001</v>
      </c>
      <c r="E21" s="4">
        <v>186</v>
      </c>
      <c r="F21" s="4">
        <v>87.9482</v>
      </c>
      <c r="H21" s="4">
        <v>175</v>
      </c>
      <c r="I21" s="4">
        <v>73.659800000000004</v>
      </c>
      <c r="K21" s="4">
        <v>117</v>
      </c>
      <c r="L21" s="4">
        <v>114.425</v>
      </c>
    </row>
    <row r="22" spans="2:24" x14ac:dyDescent="0.2">
      <c r="B22" s="4">
        <v>132</v>
      </c>
      <c r="C22" s="4">
        <v>43.448599999999999</v>
      </c>
      <c r="E22" s="4">
        <v>162</v>
      </c>
      <c r="F22" s="4">
        <v>110.372</v>
      </c>
      <c r="H22" s="4">
        <v>159</v>
      </c>
      <c r="I22" s="4">
        <v>96.222999999999999</v>
      </c>
      <c r="K22" s="4">
        <v>114</v>
      </c>
      <c r="L22" s="4">
        <v>130.68799999999999</v>
      </c>
    </row>
    <row r="23" spans="2:24" x14ac:dyDescent="0.2">
      <c r="B23" s="4">
        <v>128</v>
      </c>
      <c r="C23" s="4">
        <v>77.450800000000001</v>
      </c>
      <c r="E23" s="4">
        <v>159</v>
      </c>
      <c r="F23" s="4">
        <v>100.22199999999999</v>
      </c>
      <c r="H23" s="4">
        <v>155</v>
      </c>
      <c r="I23" s="4">
        <v>93.341200000000001</v>
      </c>
      <c r="K23" s="4">
        <v>110</v>
      </c>
      <c r="L23" s="4">
        <v>126.328</v>
      </c>
    </row>
    <row r="24" spans="2:24" x14ac:dyDescent="0.2">
      <c r="B24" s="4">
        <v>127</v>
      </c>
      <c r="C24" s="4">
        <v>35.670400000000001</v>
      </c>
      <c r="E24" s="4">
        <v>157</v>
      </c>
      <c r="F24" s="4">
        <v>86.673299999999998</v>
      </c>
      <c r="H24" s="4">
        <v>140</v>
      </c>
      <c r="I24" s="4">
        <v>76.163399999999996</v>
      </c>
      <c r="K24" s="4">
        <v>108</v>
      </c>
      <c r="L24" s="4">
        <v>98.424899999999994</v>
      </c>
    </row>
    <row r="25" spans="2:24" x14ac:dyDescent="0.2">
      <c r="B25" s="4">
        <v>122</v>
      </c>
      <c r="C25" s="4">
        <v>29.375699999999998</v>
      </c>
      <c r="E25" s="4">
        <v>156</v>
      </c>
      <c r="F25" s="4">
        <v>112.47799999999999</v>
      </c>
      <c r="H25" s="4">
        <v>133</v>
      </c>
      <c r="I25" s="4">
        <v>57.8598</v>
      </c>
      <c r="K25" s="4">
        <v>99</v>
      </c>
      <c r="L25" s="4">
        <v>98.044300000000007</v>
      </c>
    </row>
    <row r="26" spans="2:24" x14ac:dyDescent="0.2">
      <c r="B26" s="4">
        <v>119</v>
      </c>
      <c r="C26" s="4">
        <v>75.289599999999993</v>
      </c>
      <c r="E26" s="4">
        <v>150</v>
      </c>
      <c r="F26" s="4">
        <v>102.748</v>
      </c>
      <c r="H26" s="4">
        <v>126</v>
      </c>
      <c r="I26" s="4">
        <v>57.688699999999997</v>
      </c>
      <c r="K26" s="4">
        <v>98</v>
      </c>
      <c r="L26" s="4">
        <v>95.765600000000006</v>
      </c>
    </row>
    <row r="27" spans="2:24" x14ac:dyDescent="0.2">
      <c r="B27" s="4">
        <v>117</v>
      </c>
      <c r="C27" s="4">
        <v>49.022100000000002</v>
      </c>
      <c r="E27" s="4">
        <v>137</v>
      </c>
      <c r="F27" s="4">
        <v>109.55500000000001</v>
      </c>
      <c r="H27" s="4">
        <v>122</v>
      </c>
      <c r="I27" s="4">
        <v>74.182100000000005</v>
      </c>
      <c r="K27" s="4">
        <v>97</v>
      </c>
      <c r="L27" s="4">
        <v>115.04900000000001</v>
      </c>
      <c r="O27" s="111" t="s">
        <v>175</v>
      </c>
      <c r="P27" s="111"/>
      <c r="Q27" s="111"/>
      <c r="R27" s="111"/>
      <c r="S27" s="111"/>
      <c r="T27" s="111"/>
      <c r="U27" s="111"/>
      <c r="V27" s="111"/>
      <c r="W27" s="111"/>
      <c r="X27" s="111"/>
    </row>
    <row r="28" spans="2:24" ht="16" customHeight="1" x14ac:dyDescent="0.2">
      <c r="B28" s="4">
        <v>114</v>
      </c>
      <c r="C28" s="4">
        <v>75.260800000000003</v>
      </c>
      <c r="E28" s="4">
        <v>117</v>
      </c>
      <c r="F28" s="4">
        <v>108.336</v>
      </c>
      <c r="H28" s="4">
        <v>113</v>
      </c>
      <c r="I28" s="4">
        <v>69.757300000000001</v>
      </c>
      <c r="K28" s="4">
        <v>95</v>
      </c>
      <c r="L28" s="4">
        <v>120.74299999999999</v>
      </c>
      <c r="O28" s="90" t="s">
        <v>196</v>
      </c>
      <c r="P28" s="90"/>
      <c r="Q28" s="90"/>
      <c r="R28" s="90"/>
      <c r="S28" s="90"/>
      <c r="T28" s="90"/>
      <c r="U28" s="90"/>
      <c r="V28" s="90"/>
      <c r="W28" s="90"/>
      <c r="X28" s="90"/>
    </row>
    <row r="29" spans="2:24" x14ac:dyDescent="0.2">
      <c r="B29" s="4">
        <v>112</v>
      </c>
      <c r="C29" s="4">
        <v>57.464599999999997</v>
      </c>
      <c r="E29" s="4">
        <v>116</v>
      </c>
      <c r="F29" s="4">
        <v>113.907</v>
      </c>
      <c r="H29" s="4">
        <v>111</v>
      </c>
      <c r="I29" s="4">
        <v>109.651</v>
      </c>
      <c r="K29" s="4">
        <v>92</v>
      </c>
      <c r="L29" s="4">
        <v>131.21</v>
      </c>
      <c r="N29" s="81"/>
      <c r="O29" s="90"/>
      <c r="P29" s="90"/>
      <c r="Q29" s="90"/>
      <c r="R29" s="90"/>
      <c r="S29" s="90"/>
      <c r="T29" s="90"/>
      <c r="U29" s="90"/>
      <c r="V29" s="90"/>
      <c r="W29" s="90"/>
      <c r="X29" s="90"/>
    </row>
    <row r="30" spans="2:24" x14ac:dyDescent="0.2">
      <c r="B30" s="4">
        <v>107</v>
      </c>
      <c r="C30" s="4">
        <v>53.696800000000003</v>
      </c>
      <c r="E30" s="4">
        <v>115</v>
      </c>
      <c r="F30" s="4">
        <v>95.447599999999994</v>
      </c>
      <c r="H30" s="4">
        <v>110</v>
      </c>
      <c r="I30" s="4">
        <v>80.9773</v>
      </c>
      <c r="K30" s="4">
        <v>82</v>
      </c>
      <c r="L30" s="4">
        <v>119.688</v>
      </c>
      <c r="N30" s="81"/>
      <c r="O30" s="81"/>
      <c r="P30" s="81"/>
      <c r="Q30" s="81"/>
      <c r="R30" s="81"/>
      <c r="S30" s="81"/>
      <c r="T30" s="81"/>
      <c r="U30" s="81"/>
      <c r="V30" s="81"/>
      <c r="W30" s="81"/>
      <c r="X30" s="81"/>
    </row>
    <row r="31" spans="2:24" x14ac:dyDescent="0.2">
      <c r="B31" s="4">
        <v>107</v>
      </c>
      <c r="C31" s="4">
        <v>61.495199999999997</v>
      </c>
      <c r="E31" s="4">
        <v>113</v>
      </c>
      <c r="F31" s="4">
        <v>118.001</v>
      </c>
      <c r="H31" s="4">
        <v>107</v>
      </c>
      <c r="I31" s="4">
        <v>93.976200000000006</v>
      </c>
      <c r="K31" s="4">
        <v>79</v>
      </c>
      <c r="L31" s="4">
        <v>113.78400000000001</v>
      </c>
    </row>
    <row r="32" spans="2:24" x14ac:dyDescent="0.2">
      <c r="B32" s="4">
        <v>104</v>
      </c>
      <c r="C32" s="4">
        <v>82.365200000000002</v>
      </c>
      <c r="E32" s="4">
        <v>108</v>
      </c>
      <c r="F32" s="4">
        <v>118.896</v>
      </c>
      <c r="H32" s="4">
        <v>106</v>
      </c>
      <c r="I32" s="4">
        <v>60.695799999999998</v>
      </c>
      <c r="K32" s="4">
        <v>76</v>
      </c>
      <c r="L32" s="4">
        <v>95.372600000000006</v>
      </c>
    </row>
    <row r="33" spans="2:14" x14ac:dyDescent="0.2">
      <c r="B33" s="4">
        <v>102</v>
      </c>
      <c r="C33" s="4">
        <v>63.340400000000002</v>
      </c>
      <c r="E33" s="4">
        <v>107</v>
      </c>
      <c r="F33" s="4">
        <v>110.273</v>
      </c>
      <c r="H33" s="4">
        <v>106</v>
      </c>
      <c r="I33" s="4">
        <v>89.093900000000005</v>
      </c>
      <c r="K33" s="4">
        <v>71</v>
      </c>
      <c r="L33" s="4">
        <v>104.90900000000001</v>
      </c>
    </row>
    <row r="34" spans="2:14" x14ac:dyDescent="0.2">
      <c r="B34" s="4">
        <v>100</v>
      </c>
      <c r="C34" s="4">
        <v>49.388399999999997</v>
      </c>
      <c r="E34" s="4">
        <v>107</v>
      </c>
      <c r="F34" s="4">
        <v>118.48699999999999</v>
      </c>
      <c r="H34" s="4">
        <v>105</v>
      </c>
      <c r="I34" s="4">
        <v>84.832300000000004</v>
      </c>
      <c r="K34" s="4">
        <v>69</v>
      </c>
      <c r="L34" s="4">
        <v>141.09200000000001</v>
      </c>
      <c r="N34" s="12"/>
    </row>
    <row r="35" spans="2:14" x14ac:dyDescent="0.2">
      <c r="B35" s="4">
        <v>99</v>
      </c>
      <c r="C35" s="4">
        <v>30.512</v>
      </c>
      <c r="E35" s="4">
        <v>106</v>
      </c>
      <c r="F35" s="4">
        <v>87.614999999999995</v>
      </c>
      <c r="H35" s="4">
        <v>102</v>
      </c>
      <c r="I35" s="4">
        <v>92.786000000000001</v>
      </c>
      <c r="K35" s="4">
        <v>68</v>
      </c>
      <c r="L35" s="4">
        <v>94.175399999999996</v>
      </c>
      <c r="N35" s="12"/>
    </row>
    <row r="36" spans="2:14" x14ac:dyDescent="0.2">
      <c r="B36" s="4">
        <v>96</v>
      </c>
      <c r="C36" s="4">
        <v>58.776000000000003</v>
      </c>
      <c r="E36" s="4">
        <v>106</v>
      </c>
      <c r="F36" s="4">
        <v>118.09699999999999</v>
      </c>
      <c r="H36" s="4">
        <v>102</v>
      </c>
      <c r="I36" s="4">
        <v>92.811499999999995</v>
      </c>
      <c r="K36" s="4">
        <v>68</v>
      </c>
      <c r="L36" s="4">
        <v>123.032</v>
      </c>
      <c r="N36" s="12"/>
    </row>
    <row r="37" spans="2:14" x14ac:dyDescent="0.2">
      <c r="B37" s="4">
        <v>94</v>
      </c>
      <c r="C37" s="4">
        <v>63.262099999999997</v>
      </c>
      <c r="E37" s="4">
        <v>104</v>
      </c>
      <c r="F37" s="4">
        <v>114.96299999999999</v>
      </c>
      <c r="H37" s="4">
        <v>102</v>
      </c>
      <c r="I37" s="4">
        <v>64.472999999999999</v>
      </c>
      <c r="K37" s="4">
        <v>58</v>
      </c>
      <c r="L37" s="4">
        <v>142.96</v>
      </c>
    </row>
    <row r="38" spans="2:14" x14ac:dyDescent="0.2">
      <c r="B38" s="4">
        <v>93</v>
      </c>
      <c r="C38" s="4">
        <v>35.785600000000002</v>
      </c>
      <c r="E38" s="4">
        <v>102</v>
      </c>
      <c r="F38" s="4">
        <v>103.60599999999999</v>
      </c>
      <c r="H38" s="4">
        <v>101</v>
      </c>
      <c r="I38" s="4">
        <v>86.027500000000003</v>
      </c>
      <c r="K38" s="4">
        <v>58</v>
      </c>
      <c r="L38" s="4">
        <v>118.608</v>
      </c>
    </row>
    <row r="39" spans="2:14" x14ac:dyDescent="0.2">
      <c r="B39" s="4">
        <v>87</v>
      </c>
      <c r="C39" s="4">
        <v>54.012300000000003</v>
      </c>
      <c r="E39" s="4">
        <v>101</v>
      </c>
      <c r="F39" s="4">
        <v>114.843</v>
      </c>
      <c r="H39" s="4">
        <v>100</v>
      </c>
      <c r="I39" s="4">
        <v>92.953100000000006</v>
      </c>
      <c r="K39" s="4">
        <v>55</v>
      </c>
      <c r="L39" s="4">
        <v>142.98400000000001</v>
      </c>
    </row>
    <row r="40" spans="2:14" x14ac:dyDescent="0.2">
      <c r="B40" s="4">
        <v>78</v>
      </c>
      <c r="C40" s="4">
        <v>48.6235</v>
      </c>
      <c r="E40" s="4">
        <v>100</v>
      </c>
      <c r="F40" s="4">
        <v>86.348200000000006</v>
      </c>
      <c r="H40" s="4">
        <v>100</v>
      </c>
      <c r="I40" s="4">
        <v>79.254099999999994</v>
      </c>
      <c r="K40" s="4">
        <v>55</v>
      </c>
      <c r="L40" s="4">
        <v>129.16499999999999</v>
      </c>
    </row>
    <row r="41" spans="2:14" x14ac:dyDescent="0.2">
      <c r="B41" s="4">
        <v>69</v>
      </c>
      <c r="C41" s="4">
        <v>30.2577</v>
      </c>
      <c r="E41" s="4">
        <v>99</v>
      </c>
      <c r="F41" s="4">
        <v>113.649</v>
      </c>
      <c r="H41" s="4">
        <v>99</v>
      </c>
      <c r="I41" s="4">
        <v>87.912400000000005</v>
      </c>
      <c r="K41" s="4">
        <v>54</v>
      </c>
      <c r="L41" s="4">
        <v>142.79900000000001</v>
      </c>
    </row>
    <row r="42" spans="2:14" x14ac:dyDescent="0.2">
      <c r="B42" s="4">
        <v>63</v>
      </c>
      <c r="C42" s="4">
        <v>53.7502</v>
      </c>
      <c r="E42" s="4">
        <v>99</v>
      </c>
      <c r="F42" s="4">
        <v>123.268</v>
      </c>
      <c r="H42" s="4">
        <v>99</v>
      </c>
      <c r="I42" s="4">
        <v>76.669300000000007</v>
      </c>
      <c r="K42" s="4">
        <v>53</v>
      </c>
      <c r="L42" s="4">
        <v>92.569900000000004</v>
      </c>
    </row>
    <row r="43" spans="2:14" x14ac:dyDescent="0.2">
      <c r="B43" s="4">
        <v>63</v>
      </c>
      <c r="C43" s="4">
        <v>75.345600000000005</v>
      </c>
      <c r="E43" s="4">
        <v>99</v>
      </c>
      <c r="F43" s="4">
        <v>108.15600000000001</v>
      </c>
      <c r="H43" s="4">
        <v>98</v>
      </c>
      <c r="I43" s="4">
        <v>81.146600000000007</v>
      </c>
      <c r="K43" s="4">
        <v>44</v>
      </c>
      <c r="L43" s="4">
        <v>143.911</v>
      </c>
    </row>
    <row r="44" spans="2:14" x14ac:dyDescent="0.2">
      <c r="B44" s="4">
        <v>62</v>
      </c>
      <c r="C44" s="4">
        <v>83.778899999999993</v>
      </c>
      <c r="E44" s="4">
        <v>99</v>
      </c>
      <c r="F44" s="4">
        <v>108.676</v>
      </c>
      <c r="H44" s="4">
        <v>97</v>
      </c>
      <c r="I44" s="4">
        <v>66.7012</v>
      </c>
      <c r="K44" s="4">
        <v>41</v>
      </c>
      <c r="L44" s="4">
        <v>122.773</v>
      </c>
    </row>
    <row r="45" spans="2:14" x14ac:dyDescent="0.2">
      <c r="B45" s="4">
        <v>61</v>
      </c>
      <c r="C45" s="4">
        <v>58.447299999999998</v>
      </c>
      <c r="E45" s="4">
        <v>99</v>
      </c>
      <c r="F45" s="4">
        <v>142.27799999999999</v>
      </c>
      <c r="H45" s="4">
        <v>96</v>
      </c>
      <c r="I45" s="4">
        <v>84.537000000000006</v>
      </c>
      <c r="K45" s="4">
        <v>41</v>
      </c>
      <c r="L45" s="4">
        <v>125.996</v>
      </c>
    </row>
    <row r="46" spans="2:14" x14ac:dyDescent="0.2">
      <c r="B46" s="4">
        <v>60</v>
      </c>
      <c r="C46" s="4">
        <v>34.939599999999999</v>
      </c>
      <c r="E46" s="4">
        <v>98</v>
      </c>
      <c r="F46" s="4">
        <v>141.363</v>
      </c>
      <c r="H46" s="4">
        <v>94</v>
      </c>
      <c r="I46" s="4">
        <v>81.2072</v>
      </c>
      <c r="K46" s="4">
        <v>33</v>
      </c>
      <c r="L46" s="4">
        <v>142.09399999999999</v>
      </c>
    </row>
    <row r="47" spans="2:14" x14ac:dyDescent="0.2">
      <c r="B47" s="4">
        <v>58</v>
      </c>
      <c r="C47" s="4">
        <v>52.915900000000001</v>
      </c>
      <c r="E47" s="4">
        <v>98</v>
      </c>
      <c r="F47" s="4">
        <v>127.949</v>
      </c>
      <c r="H47" s="4">
        <v>93</v>
      </c>
      <c r="I47" s="4">
        <v>77.910799999999995</v>
      </c>
      <c r="K47" s="4">
        <v>29</v>
      </c>
      <c r="L47" s="4">
        <v>91.814800000000005</v>
      </c>
    </row>
    <row r="48" spans="2:14" x14ac:dyDescent="0.2">
      <c r="B48" s="4">
        <v>57</v>
      </c>
      <c r="C48" s="4">
        <v>85.07</v>
      </c>
      <c r="E48" s="4">
        <v>97</v>
      </c>
      <c r="F48" s="4">
        <v>113.46899999999999</v>
      </c>
      <c r="H48" s="4">
        <v>90</v>
      </c>
      <c r="I48" s="4">
        <v>77.511700000000005</v>
      </c>
      <c r="K48" s="4">
        <v>28</v>
      </c>
      <c r="L48" s="4">
        <v>144.78800000000001</v>
      </c>
    </row>
    <row r="49" spans="2:12" x14ac:dyDescent="0.2">
      <c r="B49" s="4">
        <v>56</v>
      </c>
      <c r="C49" s="4">
        <v>64.374799999999993</v>
      </c>
      <c r="E49" s="4">
        <v>97</v>
      </c>
      <c r="F49" s="4">
        <v>96.4756</v>
      </c>
      <c r="H49" s="4">
        <v>89</v>
      </c>
      <c r="I49" s="4">
        <v>87.361400000000003</v>
      </c>
      <c r="K49" s="4">
        <v>26</v>
      </c>
      <c r="L49" s="4">
        <v>117.76300000000001</v>
      </c>
    </row>
    <row r="50" spans="2:12" x14ac:dyDescent="0.2">
      <c r="B50" s="4">
        <v>54</v>
      </c>
      <c r="C50" s="4">
        <v>31.1143</v>
      </c>
      <c r="E50" s="4">
        <v>96</v>
      </c>
      <c r="F50" s="4">
        <v>114.511</v>
      </c>
      <c r="H50" s="4">
        <v>86</v>
      </c>
      <c r="I50" s="4">
        <v>71.194299999999998</v>
      </c>
      <c r="K50" s="4">
        <v>25</v>
      </c>
      <c r="L50" s="4">
        <v>113.803</v>
      </c>
    </row>
    <row r="51" spans="2:12" x14ac:dyDescent="0.2">
      <c r="B51" s="4">
        <v>54</v>
      </c>
      <c r="C51" s="4">
        <v>49.113199999999999</v>
      </c>
      <c r="E51" s="4">
        <v>92</v>
      </c>
      <c r="F51" s="4">
        <v>104.70699999999999</v>
      </c>
      <c r="H51" s="4">
        <v>86</v>
      </c>
      <c r="I51" s="4">
        <v>81.050600000000003</v>
      </c>
      <c r="K51" s="4">
        <v>23</v>
      </c>
      <c r="L51" s="4">
        <v>129.14500000000001</v>
      </c>
    </row>
    <row r="52" spans="2:12" x14ac:dyDescent="0.2">
      <c r="B52" s="4">
        <v>54</v>
      </c>
      <c r="C52" s="4">
        <v>54.987200000000001</v>
      </c>
      <c r="E52" s="4">
        <v>92</v>
      </c>
      <c r="F52" s="4">
        <v>125.82599999999999</v>
      </c>
      <c r="H52" s="4">
        <v>86</v>
      </c>
      <c r="I52" s="4">
        <v>81.879400000000004</v>
      </c>
      <c r="K52" s="4">
        <v>19</v>
      </c>
      <c r="L52" s="4">
        <v>91.409300000000002</v>
      </c>
    </row>
    <row r="53" spans="2:12" x14ac:dyDescent="0.2">
      <c r="B53" s="4">
        <v>51</v>
      </c>
      <c r="C53" s="4">
        <v>28.9651</v>
      </c>
      <c r="E53" s="4">
        <v>92</v>
      </c>
      <c r="F53" s="4">
        <v>79.366299999999995</v>
      </c>
      <c r="H53" s="4">
        <v>85</v>
      </c>
      <c r="I53" s="4">
        <v>66.525099999999995</v>
      </c>
      <c r="K53" s="4">
        <v>18</v>
      </c>
      <c r="L53" s="4">
        <v>114.17400000000001</v>
      </c>
    </row>
    <row r="54" spans="2:12" x14ac:dyDescent="0.2">
      <c r="B54" s="4">
        <v>50</v>
      </c>
      <c r="C54" s="4">
        <v>83.679599999999994</v>
      </c>
      <c r="E54" s="4">
        <v>91</v>
      </c>
      <c r="F54" s="4">
        <v>135.43100000000001</v>
      </c>
      <c r="H54" s="4">
        <v>81</v>
      </c>
      <c r="I54" s="4">
        <v>51.940600000000003</v>
      </c>
      <c r="K54" s="4">
        <v>17</v>
      </c>
      <c r="L54" s="4">
        <v>138.28700000000001</v>
      </c>
    </row>
    <row r="55" spans="2:12" x14ac:dyDescent="0.2">
      <c r="B55" s="4">
        <v>46</v>
      </c>
      <c r="C55" s="4">
        <v>31.767399999999999</v>
      </c>
      <c r="E55" s="4">
        <v>88</v>
      </c>
      <c r="F55" s="4">
        <v>136.37100000000001</v>
      </c>
      <c r="H55" s="4">
        <v>81</v>
      </c>
      <c r="I55" s="4">
        <v>102.099</v>
      </c>
      <c r="K55" s="4">
        <v>17</v>
      </c>
      <c r="L55" s="4">
        <v>120.512</v>
      </c>
    </row>
    <row r="56" spans="2:12" x14ac:dyDescent="0.2">
      <c r="B56" s="4">
        <v>46</v>
      </c>
      <c r="C56" s="4">
        <v>66.948099999999997</v>
      </c>
      <c r="E56" s="4">
        <v>87</v>
      </c>
      <c r="F56" s="4">
        <v>107.934</v>
      </c>
      <c r="H56" s="4">
        <v>79</v>
      </c>
      <c r="I56" s="4">
        <v>102.852</v>
      </c>
      <c r="K56" s="4">
        <v>16</v>
      </c>
      <c r="L56" s="4">
        <v>124.43300000000001</v>
      </c>
    </row>
    <row r="57" spans="2:12" x14ac:dyDescent="0.2">
      <c r="B57" s="4">
        <v>45</v>
      </c>
      <c r="C57" s="4">
        <v>84.690299999999993</v>
      </c>
      <c r="E57" s="4">
        <v>87</v>
      </c>
      <c r="F57" s="4">
        <v>110.626</v>
      </c>
      <c r="H57" s="4">
        <v>72</v>
      </c>
      <c r="I57" s="4">
        <v>62.569299999999998</v>
      </c>
      <c r="K57" s="4">
        <v>16</v>
      </c>
      <c r="L57" s="4">
        <v>98.822900000000004</v>
      </c>
    </row>
    <row r="58" spans="2:12" x14ac:dyDescent="0.2">
      <c r="B58" s="4">
        <v>43</v>
      </c>
      <c r="C58" s="4">
        <v>84.783699999999996</v>
      </c>
      <c r="E58" s="4">
        <v>86</v>
      </c>
      <c r="F58" s="4">
        <v>106.723</v>
      </c>
      <c r="H58" s="4">
        <v>70</v>
      </c>
      <c r="I58" s="4">
        <v>101.07299999999999</v>
      </c>
      <c r="K58" s="4">
        <v>16</v>
      </c>
      <c r="L58" s="4">
        <v>144.50899999999999</v>
      </c>
    </row>
    <row r="59" spans="2:12" x14ac:dyDescent="0.2">
      <c r="B59" s="4">
        <v>43</v>
      </c>
      <c r="C59" s="4">
        <v>84.924199999999999</v>
      </c>
      <c r="E59" s="4">
        <v>86</v>
      </c>
      <c r="F59" s="4">
        <v>121.61199999999999</v>
      </c>
      <c r="H59" s="4">
        <v>63</v>
      </c>
      <c r="I59" s="4">
        <v>109.27</v>
      </c>
      <c r="K59" s="4">
        <v>16</v>
      </c>
      <c r="L59" s="4">
        <v>109.72</v>
      </c>
    </row>
    <row r="60" spans="2:12" x14ac:dyDescent="0.2">
      <c r="B60" s="4">
        <v>41</v>
      </c>
      <c r="C60" s="4">
        <v>75.767099999999999</v>
      </c>
      <c r="E60" s="4">
        <v>85</v>
      </c>
      <c r="F60" s="4">
        <v>140.559</v>
      </c>
      <c r="H60" s="4">
        <v>62</v>
      </c>
      <c r="I60" s="4">
        <v>109.621</v>
      </c>
      <c r="K60" s="4">
        <v>15</v>
      </c>
      <c r="L60" s="4">
        <v>123.336</v>
      </c>
    </row>
    <row r="61" spans="2:12" x14ac:dyDescent="0.2">
      <c r="B61" s="4">
        <v>40</v>
      </c>
      <c r="C61" s="4">
        <v>51.7087</v>
      </c>
      <c r="E61" s="4">
        <v>84</v>
      </c>
      <c r="F61" s="4">
        <v>121.369</v>
      </c>
      <c r="H61" s="4">
        <v>58</v>
      </c>
      <c r="I61" s="4">
        <v>106.804</v>
      </c>
      <c r="K61" s="4">
        <v>13</v>
      </c>
      <c r="L61" s="4">
        <v>111.968</v>
      </c>
    </row>
    <row r="62" spans="2:12" x14ac:dyDescent="0.2">
      <c r="B62" s="4">
        <v>40</v>
      </c>
      <c r="C62" s="4">
        <v>65.349800000000002</v>
      </c>
      <c r="E62" s="4">
        <v>79</v>
      </c>
      <c r="F62" s="4">
        <v>102.21</v>
      </c>
      <c r="H62" s="4">
        <v>58</v>
      </c>
      <c r="I62" s="4">
        <v>108.236</v>
      </c>
      <c r="K62" s="4">
        <v>13</v>
      </c>
      <c r="L62" s="4">
        <v>126.68600000000001</v>
      </c>
    </row>
    <row r="63" spans="2:12" x14ac:dyDescent="0.2">
      <c r="B63" s="4">
        <v>38</v>
      </c>
      <c r="C63" s="4">
        <v>42.422400000000003</v>
      </c>
      <c r="E63" s="4">
        <v>76</v>
      </c>
      <c r="F63" s="4">
        <v>100.301</v>
      </c>
      <c r="H63" s="4">
        <v>57</v>
      </c>
      <c r="I63" s="4">
        <v>79.454599999999999</v>
      </c>
      <c r="K63" s="4">
        <v>13</v>
      </c>
      <c r="L63" s="4">
        <v>116.15900000000001</v>
      </c>
    </row>
    <row r="64" spans="2:12" x14ac:dyDescent="0.2">
      <c r="B64" s="4">
        <v>34</v>
      </c>
      <c r="C64" s="4">
        <v>40.890799999999999</v>
      </c>
      <c r="E64" s="4">
        <v>76</v>
      </c>
      <c r="F64" s="4">
        <v>115.502</v>
      </c>
      <c r="H64" s="4">
        <v>56</v>
      </c>
      <c r="I64" s="4">
        <v>61.675800000000002</v>
      </c>
      <c r="K64" s="4">
        <v>13</v>
      </c>
      <c r="L64" s="4">
        <v>90.851900000000001</v>
      </c>
    </row>
    <row r="65" spans="2:12" x14ac:dyDescent="0.2">
      <c r="B65" s="4">
        <v>31</v>
      </c>
      <c r="C65" s="4">
        <v>50.5488</v>
      </c>
      <c r="E65" s="4">
        <v>74</v>
      </c>
      <c r="F65" s="4">
        <v>92.054000000000002</v>
      </c>
      <c r="H65" s="4">
        <v>55</v>
      </c>
      <c r="I65" s="4">
        <v>109.38200000000001</v>
      </c>
      <c r="K65" s="4">
        <v>11</v>
      </c>
      <c r="L65" s="4">
        <v>137.023</v>
      </c>
    </row>
    <row r="66" spans="2:12" x14ac:dyDescent="0.2">
      <c r="B66" s="4">
        <v>30</v>
      </c>
      <c r="C66" s="4">
        <v>33.275399999999998</v>
      </c>
      <c r="E66" s="4">
        <v>68</v>
      </c>
      <c r="F66" s="4">
        <v>107.04300000000001</v>
      </c>
      <c r="H66" s="4">
        <v>54</v>
      </c>
      <c r="I66" s="4">
        <v>68.466800000000006</v>
      </c>
      <c r="K66" s="4">
        <v>10</v>
      </c>
      <c r="L66" s="4">
        <v>141.489</v>
      </c>
    </row>
    <row r="67" spans="2:12" x14ac:dyDescent="0.2">
      <c r="B67" s="4">
        <v>29</v>
      </c>
      <c r="C67" s="4">
        <v>27.6569</v>
      </c>
      <c r="E67" s="4">
        <v>68</v>
      </c>
      <c r="F67" s="4">
        <v>124.845</v>
      </c>
      <c r="H67" s="4">
        <v>53</v>
      </c>
      <c r="I67" s="4">
        <v>67.409199999999998</v>
      </c>
    </row>
    <row r="68" spans="2:12" x14ac:dyDescent="0.2">
      <c r="B68" s="4">
        <v>28</v>
      </c>
      <c r="C68" s="4">
        <v>57.411299999999997</v>
      </c>
      <c r="E68" s="4">
        <v>66</v>
      </c>
      <c r="F68" s="4">
        <v>106.27200000000001</v>
      </c>
      <c r="H68" s="4">
        <v>45</v>
      </c>
      <c r="I68" s="4">
        <v>60.177900000000001</v>
      </c>
    </row>
    <row r="69" spans="2:12" x14ac:dyDescent="0.2">
      <c r="B69" s="4">
        <v>27</v>
      </c>
      <c r="C69" s="4">
        <v>51.107300000000002</v>
      </c>
      <c r="E69" s="4">
        <v>65</v>
      </c>
      <c r="F69" s="4">
        <v>110.661</v>
      </c>
      <c r="H69" s="4">
        <v>44</v>
      </c>
      <c r="I69" s="4">
        <v>82.215800000000002</v>
      </c>
    </row>
    <row r="70" spans="2:12" x14ac:dyDescent="0.2">
      <c r="B70" s="4">
        <v>24</v>
      </c>
      <c r="C70" s="4">
        <v>48.417900000000003</v>
      </c>
      <c r="E70" s="4">
        <v>61</v>
      </c>
      <c r="F70" s="4">
        <v>125.84399999999999</v>
      </c>
      <c r="H70" s="4">
        <v>44</v>
      </c>
      <c r="I70" s="4">
        <v>59.976100000000002</v>
      </c>
    </row>
    <row r="71" spans="2:12" x14ac:dyDescent="0.2">
      <c r="B71" s="4">
        <v>22</v>
      </c>
      <c r="C71" s="4">
        <v>76.075599999999994</v>
      </c>
      <c r="E71" s="4">
        <v>61</v>
      </c>
      <c r="F71" s="4">
        <v>113.46599999999999</v>
      </c>
      <c r="H71" s="4">
        <v>44</v>
      </c>
      <c r="I71" s="4">
        <v>97.460099999999997</v>
      </c>
    </row>
    <row r="72" spans="2:12" x14ac:dyDescent="0.2">
      <c r="B72" s="4">
        <v>22</v>
      </c>
      <c r="C72" s="4">
        <v>77.231899999999996</v>
      </c>
      <c r="E72" s="4">
        <v>57</v>
      </c>
      <c r="F72" s="4">
        <v>111.093</v>
      </c>
      <c r="H72" s="4">
        <v>39</v>
      </c>
      <c r="I72" s="4">
        <v>61.657299999999999</v>
      </c>
    </row>
    <row r="73" spans="2:12" x14ac:dyDescent="0.2">
      <c r="B73" s="4">
        <v>21</v>
      </c>
      <c r="C73" s="4">
        <v>39.079900000000002</v>
      </c>
      <c r="E73" s="4">
        <v>54</v>
      </c>
      <c r="F73" s="4">
        <v>87.837199999999996</v>
      </c>
      <c r="H73" s="4">
        <v>33</v>
      </c>
      <c r="I73" s="4">
        <v>50.915999999999997</v>
      </c>
    </row>
    <row r="74" spans="2:12" x14ac:dyDescent="0.2">
      <c r="B74" s="4">
        <v>21</v>
      </c>
      <c r="C74" s="4">
        <v>72.608800000000002</v>
      </c>
      <c r="E74" s="4">
        <v>53</v>
      </c>
      <c r="F74" s="4">
        <v>83.835599999999999</v>
      </c>
      <c r="H74" s="4">
        <v>33</v>
      </c>
      <c r="I74" s="4">
        <v>90.163700000000006</v>
      </c>
    </row>
    <row r="75" spans="2:12" x14ac:dyDescent="0.2">
      <c r="B75" s="4">
        <v>19</v>
      </c>
      <c r="C75" s="4">
        <v>49.109200000000001</v>
      </c>
      <c r="E75" s="4">
        <v>50</v>
      </c>
      <c r="F75" s="4">
        <v>89.232600000000005</v>
      </c>
      <c r="H75" s="4">
        <v>31</v>
      </c>
      <c r="I75" s="4">
        <v>79.199700000000007</v>
      </c>
    </row>
    <row r="76" spans="2:12" x14ac:dyDescent="0.2">
      <c r="B76" s="4">
        <v>19</v>
      </c>
      <c r="C76" s="4">
        <v>76.027600000000007</v>
      </c>
      <c r="E76" s="4">
        <v>49</v>
      </c>
      <c r="F76" s="4">
        <v>79.748000000000005</v>
      </c>
      <c r="H76" s="4">
        <v>31</v>
      </c>
      <c r="I76" s="4">
        <v>69.873400000000004</v>
      </c>
    </row>
    <row r="77" spans="2:12" x14ac:dyDescent="0.2">
      <c r="B77" s="4">
        <v>19</v>
      </c>
      <c r="C77" s="4">
        <v>40.615099999999998</v>
      </c>
      <c r="E77" s="4">
        <v>49</v>
      </c>
      <c r="F77" s="4">
        <v>106.259</v>
      </c>
      <c r="H77" s="4">
        <v>30</v>
      </c>
      <c r="I77" s="4">
        <v>99.636200000000002</v>
      </c>
    </row>
    <row r="78" spans="2:12" x14ac:dyDescent="0.2">
      <c r="B78" s="4">
        <v>19</v>
      </c>
      <c r="C78" s="4">
        <v>63.237499999999997</v>
      </c>
      <c r="E78" s="4">
        <v>47</v>
      </c>
      <c r="F78" s="4">
        <v>107.04900000000001</v>
      </c>
      <c r="H78" s="4">
        <v>26</v>
      </c>
      <c r="I78" s="4">
        <v>76.366100000000003</v>
      </c>
    </row>
    <row r="79" spans="2:12" x14ac:dyDescent="0.2">
      <c r="B79" s="4">
        <v>19</v>
      </c>
      <c r="C79" s="4">
        <v>52.944499999999998</v>
      </c>
      <c r="E79" s="4">
        <v>46</v>
      </c>
      <c r="F79" s="4">
        <v>108.733</v>
      </c>
      <c r="H79" s="4">
        <v>26</v>
      </c>
      <c r="I79" s="4">
        <v>60.089799999999997</v>
      </c>
    </row>
    <row r="80" spans="2:12" x14ac:dyDescent="0.2">
      <c r="B80" s="4">
        <v>19</v>
      </c>
      <c r="C80" s="4">
        <v>48.609000000000002</v>
      </c>
      <c r="E80" s="4">
        <v>44</v>
      </c>
      <c r="F80" s="4">
        <v>143.02699999999999</v>
      </c>
      <c r="H80" s="4">
        <v>25</v>
      </c>
      <c r="I80" s="4">
        <v>64.008200000000002</v>
      </c>
    </row>
    <row r="81" spans="2:9" x14ac:dyDescent="0.2">
      <c r="B81" s="4">
        <v>18</v>
      </c>
      <c r="C81" s="4">
        <v>47.1815</v>
      </c>
      <c r="E81" s="4">
        <v>43</v>
      </c>
      <c r="F81" s="4">
        <v>143.05500000000001</v>
      </c>
      <c r="H81" s="4">
        <v>25</v>
      </c>
      <c r="I81" s="4">
        <v>98.228300000000004</v>
      </c>
    </row>
    <row r="82" spans="2:9" x14ac:dyDescent="0.2">
      <c r="B82" s="4">
        <v>18</v>
      </c>
      <c r="C82" s="4">
        <v>71.3626</v>
      </c>
      <c r="E82" s="4">
        <v>40</v>
      </c>
      <c r="F82" s="4">
        <v>119.23</v>
      </c>
      <c r="H82" s="4">
        <v>23</v>
      </c>
      <c r="I82" s="4">
        <v>71.550299999999993</v>
      </c>
    </row>
    <row r="83" spans="2:9" x14ac:dyDescent="0.2">
      <c r="B83" s="4">
        <v>18</v>
      </c>
      <c r="C83" s="4">
        <v>44.898800000000001</v>
      </c>
      <c r="E83" s="4">
        <v>40</v>
      </c>
      <c r="F83" s="4">
        <v>115.36</v>
      </c>
      <c r="H83" s="4">
        <v>23</v>
      </c>
      <c r="I83" s="4">
        <v>104.123</v>
      </c>
    </row>
    <row r="84" spans="2:9" x14ac:dyDescent="0.2">
      <c r="B84" s="4">
        <v>18</v>
      </c>
      <c r="C84" s="4">
        <v>68.103499999999997</v>
      </c>
      <c r="E84" s="4">
        <v>38</v>
      </c>
      <c r="F84" s="4">
        <v>96.9833</v>
      </c>
      <c r="H84" s="4">
        <v>22</v>
      </c>
      <c r="I84" s="4">
        <v>64.122500000000002</v>
      </c>
    </row>
    <row r="85" spans="2:9" x14ac:dyDescent="0.2">
      <c r="B85" s="4">
        <v>18</v>
      </c>
      <c r="C85" s="4">
        <v>48.842799999999997</v>
      </c>
      <c r="E85" s="4">
        <v>37</v>
      </c>
      <c r="F85" s="4">
        <v>85.190799999999996</v>
      </c>
      <c r="H85" s="4">
        <v>21</v>
      </c>
      <c r="I85" s="4">
        <v>81.148499999999999</v>
      </c>
    </row>
    <row r="86" spans="2:9" x14ac:dyDescent="0.2">
      <c r="B86" s="4">
        <v>16</v>
      </c>
      <c r="C86" s="4">
        <v>83.841200000000001</v>
      </c>
      <c r="E86" s="4">
        <v>36</v>
      </c>
      <c r="F86" s="4">
        <v>85.262299999999996</v>
      </c>
      <c r="H86" s="4">
        <v>21</v>
      </c>
      <c r="I86" s="4">
        <v>60.4084</v>
      </c>
    </row>
    <row r="87" spans="2:9" x14ac:dyDescent="0.2">
      <c r="B87" s="4">
        <v>15</v>
      </c>
      <c r="C87" s="4">
        <v>50.671500000000002</v>
      </c>
      <c r="E87" s="4">
        <v>30</v>
      </c>
      <c r="F87" s="4">
        <v>124.288</v>
      </c>
      <c r="H87" s="4">
        <v>20</v>
      </c>
      <c r="I87" s="4">
        <v>110.68899999999999</v>
      </c>
    </row>
    <row r="88" spans="2:9" x14ac:dyDescent="0.2">
      <c r="B88" s="4">
        <v>15</v>
      </c>
      <c r="C88" s="4">
        <v>43.721699999999998</v>
      </c>
      <c r="E88" s="4">
        <v>27</v>
      </c>
      <c r="F88" s="4">
        <v>129.61500000000001</v>
      </c>
      <c r="H88" s="4">
        <v>19</v>
      </c>
      <c r="I88" s="4">
        <v>95.192400000000006</v>
      </c>
    </row>
    <row r="89" spans="2:9" x14ac:dyDescent="0.2">
      <c r="B89" s="4">
        <v>15</v>
      </c>
      <c r="C89" s="4">
        <v>28.4376</v>
      </c>
      <c r="E89" s="4">
        <v>26</v>
      </c>
      <c r="F89" s="4">
        <v>124.96599999999999</v>
      </c>
      <c r="H89" s="4">
        <v>18</v>
      </c>
      <c r="I89" s="4">
        <v>91.154600000000002</v>
      </c>
    </row>
    <row r="90" spans="2:9" x14ac:dyDescent="0.2">
      <c r="B90" s="4">
        <v>15</v>
      </c>
      <c r="C90" s="4">
        <v>78.320499999999996</v>
      </c>
      <c r="E90" s="4">
        <v>23</v>
      </c>
      <c r="F90" s="4">
        <v>110.779</v>
      </c>
      <c r="H90" s="4">
        <v>18</v>
      </c>
      <c r="I90" s="4">
        <v>98.311599999999999</v>
      </c>
    </row>
    <row r="91" spans="2:9" x14ac:dyDescent="0.2">
      <c r="B91" s="4">
        <v>14</v>
      </c>
      <c r="C91" s="4">
        <v>39.1203</v>
      </c>
      <c r="E91" s="4">
        <v>23</v>
      </c>
      <c r="F91" s="4">
        <v>144.97</v>
      </c>
      <c r="H91" s="4">
        <v>17</v>
      </c>
      <c r="I91" s="4">
        <v>79.216700000000003</v>
      </c>
    </row>
    <row r="92" spans="2:9" x14ac:dyDescent="0.2">
      <c r="B92" s="4">
        <v>14</v>
      </c>
      <c r="C92" s="4">
        <v>72.187200000000004</v>
      </c>
      <c r="E92" s="4">
        <v>21</v>
      </c>
      <c r="F92" s="4">
        <v>104.886</v>
      </c>
      <c r="H92" s="4">
        <v>17</v>
      </c>
      <c r="I92" s="4">
        <v>107.277</v>
      </c>
    </row>
    <row r="93" spans="2:9" x14ac:dyDescent="0.2">
      <c r="B93" s="4">
        <v>14</v>
      </c>
      <c r="C93" s="4">
        <v>27.915600000000001</v>
      </c>
      <c r="E93" s="4">
        <v>20</v>
      </c>
      <c r="F93" s="4">
        <v>108.889</v>
      </c>
      <c r="H93" s="4">
        <v>16</v>
      </c>
      <c r="I93" s="4">
        <v>61.9861</v>
      </c>
    </row>
    <row r="94" spans="2:9" x14ac:dyDescent="0.2">
      <c r="B94" s="4">
        <v>14</v>
      </c>
      <c r="C94" s="4">
        <v>47.101599999999998</v>
      </c>
      <c r="E94" s="4">
        <v>20</v>
      </c>
      <c r="F94" s="4">
        <v>145.15899999999999</v>
      </c>
      <c r="H94" s="4">
        <v>16</v>
      </c>
      <c r="I94" s="4">
        <v>84.964500000000001</v>
      </c>
    </row>
    <row r="95" spans="2:9" x14ac:dyDescent="0.2">
      <c r="B95" s="4">
        <v>14</v>
      </c>
      <c r="C95" s="4">
        <v>74.712500000000006</v>
      </c>
      <c r="E95" s="4">
        <v>19</v>
      </c>
      <c r="F95" s="4">
        <v>145.13200000000001</v>
      </c>
      <c r="H95" s="4">
        <v>16</v>
      </c>
      <c r="I95" s="4">
        <v>66.5398</v>
      </c>
    </row>
    <row r="96" spans="2:9" x14ac:dyDescent="0.2">
      <c r="B96" s="4">
        <v>14</v>
      </c>
      <c r="C96" s="4">
        <v>85.703400000000002</v>
      </c>
      <c r="E96" s="4">
        <v>18</v>
      </c>
      <c r="F96" s="4">
        <v>106.471</v>
      </c>
      <c r="H96" s="4">
        <v>16</v>
      </c>
      <c r="I96" s="4">
        <v>110.673</v>
      </c>
    </row>
    <row r="97" spans="2:9" x14ac:dyDescent="0.2">
      <c r="B97" s="4">
        <v>13</v>
      </c>
      <c r="C97" s="4">
        <v>46.203499999999998</v>
      </c>
      <c r="E97" s="4">
        <v>18</v>
      </c>
      <c r="F97" s="4">
        <v>124.63800000000001</v>
      </c>
      <c r="H97" s="4">
        <v>16</v>
      </c>
      <c r="I97" s="4">
        <v>60.685899999999997</v>
      </c>
    </row>
    <row r="98" spans="2:9" x14ac:dyDescent="0.2">
      <c r="B98" s="4">
        <v>13</v>
      </c>
      <c r="C98" s="4">
        <v>53.663600000000002</v>
      </c>
      <c r="E98" s="4">
        <v>16</v>
      </c>
      <c r="F98" s="4">
        <v>100.986</v>
      </c>
      <c r="H98" s="4">
        <v>16</v>
      </c>
      <c r="I98" s="4">
        <v>76.896100000000004</v>
      </c>
    </row>
    <row r="99" spans="2:9" x14ac:dyDescent="0.2">
      <c r="B99" s="4">
        <v>13</v>
      </c>
      <c r="C99" s="4">
        <v>86.254199999999997</v>
      </c>
      <c r="E99" s="4">
        <v>15</v>
      </c>
      <c r="F99" s="4">
        <v>139.34700000000001</v>
      </c>
      <c r="H99" s="4">
        <v>15</v>
      </c>
      <c r="I99" s="4">
        <v>77.927499999999995</v>
      </c>
    </row>
    <row r="100" spans="2:9" x14ac:dyDescent="0.2">
      <c r="B100" s="4">
        <v>12</v>
      </c>
      <c r="C100" s="4">
        <v>34.8324</v>
      </c>
      <c r="E100" s="4">
        <v>15</v>
      </c>
      <c r="F100" s="4">
        <v>129.739</v>
      </c>
      <c r="H100" s="4">
        <v>15</v>
      </c>
      <c r="I100" s="4">
        <v>83.121200000000002</v>
      </c>
    </row>
    <row r="101" spans="2:9" x14ac:dyDescent="0.2">
      <c r="B101" s="4">
        <v>12</v>
      </c>
      <c r="C101" s="4">
        <v>39.792099999999998</v>
      </c>
      <c r="E101" s="4">
        <v>14</v>
      </c>
      <c r="F101" s="4">
        <v>135.511</v>
      </c>
      <c r="H101" s="4">
        <v>15</v>
      </c>
      <c r="I101" s="4">
        <v>65.6143</v>
      </c>
    </row>
    <row r="102" spans="2:9" x14ac:dyDescent="0.2">
      <c r="B102" s="4">
        <v>12</v>
      </c>
      <c r="C102" s="4">
        <v>76.295500000000004</v>
      </c>
      <c r="E102" s="4">
        <v>14</v>
      </c>
      <c r="F102" s="4">
        <v>104.246</v>
      </c>
      <c r="H102" s="4">
        <v>15</v>
      </c>
      <c r="I102" s="4">
        <v>108.851</v>
      </c>
    </row>
    <row r="103" spans="2:9" x14ac:dyDescent="0.2">
      <c r="B103" s="4">
        <v>11</v>
      </c>
      <c r="C103" s="4">
        <v>67.834599999999995</v>
      </c>
      <c r="E103" s="4">
        <v>13</v>
      </c>
      <c r="F103" s="4">
        <v>101.631</v>
      </c>
      <c r="H103" s="4">
        <v>15</v>
      </c>
      <c r="I103" s="4">
        <v>109.613</v>
      </c>
    </row>
    <row r="104" spans="2:9" x14ac:dyDescent="0.2">
      <c r="B104" s="4">
        <v>11</v>
      </c>
      <c r="C104" s="4">
        <v>55.742899999999999</v>
      </c>
      <c r="E104" s="4">
        <v>13</v>
      </c>
      <c r="F104" s="4">
        <v>128.072</v>
      </c>
      <c r="H104" s="4">
        <v>14</v>
      </c>
      <c r="I104" s="4">
        <v>101.458</v>
      </c>
    </row>
    <row r="105" spans="2:9" x14ac:dyDescent="0.2">
      <c r="B105" s="4">
        <v>11</v>
      </c>
      <c r="C105" s="4">
        <v>30.117699999999999</v>
      </c>
      <c r="E105" s="4">
        <v>13</v>
      </c>
      <c r="F105" s="4">
        <v>85.601799999999997</v>
      </c>
      <c r="H105" s="4">
        <v>14</v>
      </c>
      <c r="I105" s="4">
        <v>78.048100000000005</v>
      </c>
    </row>
    <row r="106" spans="2:9" x14ac:dyDescent="0.2">
      <c r="B106" s="4">
        <v>11</v>
      </c>
      <c r="C106" s="4">
        <v>54.741599999999998</v>
      </c>
      <c r="E106" s="4">
        <v>12</v>
      </c>
      <c r="F106" s="4">
        <v>118.398</v>
      </c>
      <c r="H106" s="4">
        <v>14</v>
      </c>
      <c r="I106" s="4">
        <v>75.917500000000004</v>
      </c>
    </row>
    <row r="107" spans="2:9" x14ac:dyDescent="0.2">
      <c r="B107" s="4">
        <v>11</v>
      </c>
      <c r="C107" s="4">
        <v>84.678200000000004</v>
      </c>
      <c r="E107" s="4">
        <v>12</v>
      </c>
      <c r="F107" s="4">
        <v>102.562</v>
      </c>
      <c r="H107" s="4">
        <v>13</v>
      </c>
      <c r="I107" s="4">
        <v>106.482</v>
      </c>
    </row>
    <row r="108" spans="2:9" x14ac:dyDescent="0.2">
      <c r="B108" s="4">
        <v>11</v>
      </c>
      <c r="C108" s="4">
        <v>43.474200000000003</v>
      </c>
      <c r="E108" s="4">
        <v>11</v>
      </c>
      <c r="F108" s="4">
        <v>76.581599999999995</v>
      </c>
      <c r="H108" s="4">
        <v>13</v>
      </c>
      <c r="I108" s="4">
        <v>106.342</v>
      </c>
    </row>
    <row r="109" spans="2:9" x14ac:dyDescent="0.2">
      <c r="B109" s="4">
        <v>11</v>
      </c>
      <c r="C109" s="4">
        <v>63.608600000000003</v>
      </c>
      <c r="E109" s="4">
        <v>10</v>
      </c>
      <c r="F109" s="4">
        <v>101.009</v>
      </c>
      <c r="H109" s="4">
        <v>12</v>
      </c>
      <c r="I109" s="4">
        <v>61.709800000000001</v>
      </c>
    </row>
    <row r="110" spans="2:9" x14ac:dyDescent="0.2">
      <c r="B110" s="4">
        <v>11</v>
      </c>
      <c r="C110" s="4">
        <v>49.566299999999998</v>
      </c>
      <c r="H110" s="4">
        <v>12</v>
      </c>
      <c r="I110" s="4">
        <v>99.653300000000002</v>
      </c>
    </row>
    <row r="111" spans="2:9" x14ac:dyDescent="0.2">
      <c r="B111" s="4">
        <v>10</v>
      </c>
      <c r="C111" s="4">
        <v>83.207499999999996</v>
      </c>
      <c r="H111" s="4">
        <v>12</v>
      </c>
      <c r="I111" s="4">
        <v>86.912099999999995</v>
      </c>
    </row>
    <row r="112" spans="2:9" x14ac:dyDescent="0.2">
      <c r="B112" s="4">
        <v>10</v>
      </c>
      <c r="C112" s="4">
        <v>38.607399999999998</v>
      </c>
      <c r="H112" s="4">
        <v>11</v>
      </c>
      <c r="I112" s="4">
        <v>109.645</v>
      </c>
    </row>
    <row r="113" spans="2:9" x14ac:dyDescent="0.2">
      <c r="B113" s="4">
        <v>10</v>
      </c>
      <c r="C113" s="4">
        <v>52.513500000000001</v>
      </c>
      <c r="H113" s="4">
        <v>11</v>
      </c>
      <c r="I113" s="4">
        <v>80.677400000000006</v>
      </c>
    </row>
    <row r="114" spans="2:9" x14ac:dyDescent="0.2">
      <c r="H114" s="4">
        <v>10</v>
      </c>
      <c r="I114" s="4">
        <v>107.559</v>
      </c>
    </row>
    <row r="115" spans="2:9" x14ac:dyDescent="0.2">
      <c r="H115" s="4">
        <v>10</v>
      </c>
      <c r="I115" s="4">
        <v>83.828199999999995</v>
      </c>
    </row>
    <row r="116" spans="2:9" x14ac:dyDescent="0.2">
      <c r="H116" s="4">
        <v>10</v>
      </c>
      <c r="I116" s="4">
        <v>68.982699999999994</v>
      </c>
    </row>
    <row r="117" spans="2:9" x14ac:dyDescent="0.2">
      <c r="H117" s="4">
        <v>10</v>
      </c>
      <c r="I117" s="4">
        <v>62.773299999999999</v>
      </c>
    </row>
    <row r="118" spans="2:9" x14ac:dyDescent="0.2">
      <c r="H118" s="4">
        <v>10</v>
      </c>
      <c r="I118" s="4">
        <v>80.680700000000002</v>
      </c>
    </row>
  </sheetData>
  <mergeCells count="7">
    <mergeCell ref="B2:L2"/>
    <mergeCell ref="B3:C3"/>
    <mergeCell ref="O27:X27"/>
    <mergeCell ref="O28:X29"/>
    <mergeCell ref="K3:L3"/>
    <mergeCell ref="H3:I3"/>
    <mergeCell ref="E3:F3"/>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C8E57-65FA-AE44-805E-0C88FF9D5E00}">
  <dimension ref="A3:C8"/>
  <sheetViews>
    <sheetView zoomScaleNormal="100" workbookViewId="0">
      <selection activeCell="B6" sqref="B6"/>
    </sheetView>
  </sheetViews>
  <sheetFormatPr baseColWidth="10" defaultColWidth="10.83203125" defaultRowHeight="14" x14ac:dyDescent="0.15"/>
  <cols>
    <col min="1" max="1" width="20.33203125" style="2" bestFit="1" customWidth="1"/>
    <col min="2" max="2" width="130.5" style="2" bestFit="1" customWidth="1"/>
    <col min="3" max="3" width="42.6640625" style="2" bestFit="1" customWidth="1"/>
    <col min="4" max="16384" width="10.83203125" style="2"/>
  </cols>
  <sheetData>
    <row r="3" spans="1:3" x14ac:dyDescent="0.15">
      <c r="A3" s="16" t="s">
        <v>176</v>
      </c>
      <c r="B3" s="16" t="s">
        <v>177</v>
      </c>
      <c r="C3" s="16" t="s">
        <v>178</v>
      </c>
    </row>
    <row r="4" spans="1:3" ht="16" x14ac:dyDescent="0.2">
      <c r="A4" s="2" t="s">
        <v>179</v>
      </c>
      <c r="B4" s="2" t="s">
        <v>180</v>
      </c>
      <c r="C4" s="17" t="s">
        <v>181</v>
      </c>
    </row>
    <row r="5" spans="1:3" ht="16" x14ac:dyDescent="0.2">
      <c r="A5" s="2" t="s">
        <v>182</v>
      </c>
      <c r="B5" s="2" t="s">
        <v>183</v>
      </c>
      <c r="C5" s="17" t="s">
        <v>184</v>
      </c>
    </row>
    <row r="6" spans="1:3" ht="16" x14ac:dyDescent="0.2">
      <c r="A6" s="2" t="s">
        <v>185</v>
      </c>
      <c r="B6" s="2" t="s">
        <v>186</v>
      </c>
      <c r="C6" s="17" t="s">
        <v>187</v>
      </c>
    </row>
    <row r="7" spans="1:3" ht="16" x14ac:dyDescent="0.2">
      <c r="A7" s="2" t="s">
        <v>188</v>
      </c>
      <c r="B7" s="2" t="s">
        <v>189</v>
      </c>
      <c r="C7" s="17" t="s">
        <v>190</v>
      </c>
    </row>
    <row r="8" spans="1:3" ht="16" x14ac:dyDescent="0.2">
      <c r="A8" s="2" t="s">
        <v>191</v>
      </c>
      <c r="B8" s="2" t="s">
        <v>192</v>
      </c>
      <c r="C8" s="17" t="s">
        <v>193</v>
      </c>
    </row>
  </sheetData>
  <hyperlinks>
    <hyperlink ref="C4" r:id="rId1" tooltip="Persistent link using digital object identifier" xr:uid="{8798D652-48B2-2641-A78F-6B4C5C5E8F34}"/>
    <hyperlink ref="C5" r:id="rId2" xr:uid="{28584E31-E7A8-4546-96C3-1347191E79C9}"/>
    <hyperlink ref="C6" r:id="rId3" xr:uid="{AEC84A09-1B9B-0548-97F0-6C6DC4FEBE1C}"/>
    <hyperlink ref="C7" r:id="rId4" xr:uid="{58970933-5E04-3F44-BFD9-65F97F4A7B9C}"/>
  </hyperlinks>
  <pageMargins left="0.7" right="0.7" top="0.75" bottom="0.75" header="0.3" footer="0.3"/>
  <pageSetup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3F49E-1D3C-BE4D-87F0-9F1C483A29BC}">
  <dimension ref="A35:J35"/>
  <sheetViews>
    <sheetView zoomScale="90" zoomScaleNormal="90" workbookViewId="0">
      <selection activeCell="K1" sqref="K1"/>
    </sheetView>
  </sheetViews>
  <sheetFormatPr baseColWidth="10" defaultColWidth="10.83203125" defaultRowHeight="14" x14ac:dyDescent="0.15"/>
  <cols>
    <col min="1" max="16384" width="10.83203125" style="3"/>
  </cols>
  <sheetData>
    <row r="35" spans="1:10" ht="35" customHeight="1" x14ac:dyDescent="0.2">
      <c r="A35" s="99" t="s">
        <v>82</v>
      </c>
      <c r="B35" s="99"/>
      <c r="C35" s="99"/>
      <c r="D35" s="99"/>
      <c r="E35" s="99"/>
      <c r="F35" s="99"/>
      <c r="G35" s="99"/>
      <c r="H35" s="99"/>
      <c r="I35" s="99"/>
      <c r="J35" s="99"/>
    </row>
  </sheetData>
  <mergeCells count="1">
    <mergeCell ref="A35:J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5367-C41B-C844-9A42-812E8F0B9D37}">
  <dimension ref="A35:L35"/>
  <sheetViews>
    <sheetView zoomScale="90" zoomScaleNormal="90" workbookViewId="0"/>
  </sheetViews>
  <sheetFormatPr baseColWidth="10" defaultColWidth="10.83203125" defaultRowHeight="14" x14ac:dyDescent="0.15"/>
  <cols>
    <col min="1" max="16384" width="10.83203125" style="3"/>
  </cols>
  <sheetData>
    <row r="35" spans="1:12" s="4" customFormat="1" ht="16" x14ac:dyDescent="0.2">
      <c r="A35" s="4" t="s">
        <v>83</v>
      </c>
      <c r="L35" s="4" t="s">
        <v>84</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DAEC1-B5B9-F443-B1C9-0F004EC538F4}">
  <dimension ref="A34:K35"/>
  <sheetViews>
    <sheetView zoomScale="90" zoomScaleNormal="90" workbookViewId="0"/>
  </sheetViews>
  <sheetFormatPr baseColWidth="10" defaultColWidth="10.83203125" defaultRowHeight="16" x14ac:dyDescent="0.2"/>
  <cols>
    <col min="1" max="10" width="10.83203125" style="4"/>
    <col min="11" max="11" width="18" style="4" customWidth="1"/>
    <col min="12" max="16384" width="10.83203125" style="4"/>
  </cols>
  <sheetData>
    <row r="34" spans="1:11" x14ac:dyDescent="0.2">
      <c r="A34" s="99" t="s">
        <v>85</v>
      </c>
      <c r="B34" s="99"/>
      <c r="C34" s="99"/>
      <c r="D34" s="99"/>
      <c r="E34" s="99"/>
      <c r="F34" s="99"/>
      <c r="G34" s="99"/>
      <c r="H34" s="99"/>
      <c r="I34" s="99"/>
      <c r="J34" s="99"/>
      <c r="K34" s="99"/>
    </row>
    <row r="35" spans="1:11" ht="33" customHeight="1" x14ac:dyDescent="0.2">
      <c r="A35" s="99"/>
      <c r="B35" s="99"/>
      <c r="C35" s="99"/>
      <c r="D35" s="99"/>
      <c r="E35" s="99"/>
      <c r="F35" s="99"/>
      <c r="G35" s="99"/>
      <c r="H35" s="99"/>
      <c r="I35" s="99"/>
      <c r="J35" s="99"/>
      <c r="K35" s="99"/>
    </row>
  </sheetData>
  <mergeCells count="1">
    <mergeCell ref="A34:K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00F77-A24D-3647-AFC7-8A2A8AFC9F7C}">
  <dimension ref="A35:J36"/>
  <sheetViews>
    <sheetView zoomScale="90" zoomScaleNormal="90" workbookViewId="0">
      <selection activeCell="K1" sqref="K1"/>
    </sheetView>
  </sheetViews>
  <sheetFormatPr baseColWidth="10" defaultColWidth="10.83203125" defaultRowHeight="14" x14ac:dyDescent="0.15"/>
  <cols>
    <col min="1" max="1" width="10.83203125" style="2" customWidth="1"/>
    <col min="2" max="9" width="10.83203125" style="2"/>
    <col min="10" max="10" width="13.83203125" style="2" customWidth="1"/>
    <col min="11" max="16384" width="10.83203125" style="2"/>
  </cols>
  <sheetData>
    <row r="35" spans="1:10" x14ac:dyDescent="0.15">
      <c r="A35" s="90" t="s">
        <v>86</v>
      </c>
      <c r="B35" s="90"/>
      <c r="C35" s="90"/>
      <c r="D35" s="90"/>
      <c r="E35" s="90"/>
      <c r="F35" s="90"/>
      <c r="G35" s="90"/>
      <c r="H35" s="90"/>
      <c r="I35" s="90"/>
      <c r="J35" s="90"/>
    </row>
    <row r="36" spans="1:10" ht="45" customHeight="1" x14ac:dyDescent="0.15">
      <c r="A36" s="90"/>
      <c r="B36" s="90"/>
      <c r="C36" s="90"/>
      <c r="D36" s="90"/>
      <c r="E36" s="90"/>
      <c r="F36" s="90"/>
      <c r="G36" s="90"/>
      <c r="H36" s="90"/>
      <c r="I36" s="90"/>
      <c r="J36" s="90"/>
    </row>
  </sheetData>
  <mergeCells count="1">
    <mergeCell ref="A35:J3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F7EED-EB81-FA4E-9D79-89D377BDE07B}">
  <dimension ref="A35:L36"/>
  <sheetViews>
    <sheetView tabSelected="1" zoomScale="90" zoomScaleNormal="90" workbookViewId="0">
      <selection activeCell="A37" sqref="A37"/>
    </sheetView>
  </sheetViews>
  <sheetFormatPr baseColWidth="10" defaultColWidth="10.83203125" defaultRowHeight="16" x14ac:dyDescent="0.2"/>
  <cols>
    <col min="1" max="16384" width="10.83203125" style="1"/>
  </cols>
  <sheetData>
    <row r="35" spans="1:12" ht="16" customHeight="1" x14ac:dyDescent="0.2">
      <c r="A35" s="90" t="s">
        <v>227</v>
      </c>
      <c r="B35" s="90"/>
      <c r="C35" s="90"/>
      <c r="D35" s="90"/>
      <c r="E35" s="90"/>
      <c r="F35" s="90"/>
      <c r="G35" s="90"/>
      <c r="H35" s="90"/>
      <c r="I35" s="90"/>
      <c r="J35" s="90"/>
      <c r="K35" s="90"/>
      <c r="L35" s="90"/>
    </row>
    <row r="36" spans="1:12" x14ac:dyDescent="0.2">
      <c r="A36" s="90"/>
      <c r="B36" s="90"/>
      <c r="C36" s="90"/>
      <c r="D36" s="90"/>
      <c r="E36" s="90"/>
      <c r="F36" s="90"/>
      <c r="G36" s="90"/>
      <c r="H36" s="90"/>
      <c r="I36" s="90"/>
      <c r="J36" s="90"/>
      <c r="K36" s="90"/>
      <c r="L36" s="90"/>
    </row>
  </sheetData>
  <mergeCells count="1">
    <mergeCell ref="A35:L3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D87104-2D0A-2240-8EDB-DAB251CCCD82}">
  <dimension ref="A35:K36"/>
  <sheetViews>
    <sheetView zoomScale="90" zoomScaleNormal="90" workbookViewId="0"/>
  </sheetViews>
  <sheetFormatPr baseColWidth="10" defaultColWidth="10.83203125" defaultRowHeight="16" x14ac:dyDescent="0.2"/>
  <cols>
    <col min="1" max="10" width="10.83203125" style="1"/>
    <col min="11" max="11" width="16.5" style="1" customWidth="1"/>
    <col min="12" max="16384" width="10.83203125" style="1"/>
  </cols>
  <sheetData>
    <row r="35" spans="1:11" x14ac:dyDescent="0.2">
      <c r="A35" s="99" t="s">
        <v>87</v>
      </c>
      <c r="B35" s="94"/>
      <c r="C35" s="94"/>
      <c r="D35" s="94"/>
      <c r="E35" s="94"/>
      <c r="F35" s="94"/>
      <c r="G35" s="94"/>
      <c r="H35" s="94"/>
      <c r="I35" s="94"/>
      <c r="J35" s="94"/>
      <c r="K35" s="94"/>
    </row>
    <row r="36" spans="1:11" ht="33" customHeight="1" x14ac:dyDescent="0.2">
      <c r="A36" s="94"/>
      <c r="B36" s="94"/>
      <c r="C36" s="94"/>
      <c r="D36" s="94"/>
      <c r="E36" s="94"/>
      <c r="F36" s="94"/>
      <c r="G36" s="94"/>
      <c r="H36" s="94"/>
      <c r="I36" s="94"/>
      <c r="J36" s="94"/>
      <c r="K36" s="94"/>
    </row>
  </sheetData>
  <mergeCells count="1">
    <mergeCell ref="A35:K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EBD63F-E411-1E46-85BD-0F99DCDF8E57}">
  <dimension ref="A35:K35"/>
  <sheetViews>
    <sheetView zoomScale="90" zoomScaleNormal="90" workbookViewId="0"/>
  </sheetViews>
  <sheetFormatPr baseColWidth="10" defaultColWidth="10.83203125" defaultRowHeight="16" x14ac:dyDescent="0.2"/>
  <cols>
    <col min="1" max="16384" width="10.83203125" style="1"/>
  </cols>
  <sheetData>
    <row r="35" spans="1:11" x14ac:dyDescent="0.2">
      <c r="A35" s="99" t="s">
        <v>88</v>
      </c>
      <c r="B35" s="94"/>
      <c r="C35" s="94"/>
      <c r="D35" s="94"/>
      <c r="E35" s="94"/>
      <c r="F35" s="94"/>
      <c r="G35" s="94"/>
      <c r="H35" s="94"/>
      <c r="I35" s="94"/>
      <c r="J35" s="94"/>
      <c r="K35" s="94"/>
    </row>
  </sheetData>
  <mergeCells count="1">
    <mergeCell ref="A35:K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D7F82-094B-1A49-814A-D5D195648C3B}">
  <dimension ref="A17:K37"/>
  <sheetViews>
    <sheetView zoomScale="90" zoomScaleNormal="90" workbookViewId="0"/>
  </sheetViews>
  <sheetFormatPr baseColWidth="10" defaultColWidth="10.83203125" defaultRowHeight="16" x14ac:dyDescent="0.2"/>
  <cols>
    <col min="1" max="16384" width="10.83203125" style="4"/>
  </cols>
  <sheetData>
    <row r="17" spans="1:11" x14ac:dyDescent="0.2">
      <c r="A17" s="94" t="s">
        <v>89</v>
      </c>
      <c r="B17" s="94"/>
      <c r="C17" s="94"/>
      <c r="D17" s="94"/>
      <c r="E17" s="94"/>
      <c r="F17" s="94" t="s">
        <v>90</v>
      </c>
      <c r="G17" s="94"/>
      <c r="H17" s="94"/>
      <c r="I17" s="94"/>
      <c r="J17" s="94"/>
      <c r="K17" s="94"/>
    </row>
    <row r="35" spans="1:11" x14ac:dyDescent="0.2">
      <c r="A35" s="94" t="s">
        <v>91</v>
      </c>
      <c r="B35" s="94"/>
      <c r="C35" s="94"/>
      <c r="D35" s="94"/>
      <c r="E35" s="94"/>
      <c r="F35" s="94" t="s">
        <v>92</v>
      </c>
      <c r="G35" s="94"/>
      <c r="H35" s="94"/>
      <c r="I35" s="94"/>
      <c r="J35" s="94"/>
      <c r="K35" s="94"/>
    </row>
    <row r="36" spans="1:11" x14ac:dyDescent="0.2">
      <c r="A36" s="98" t="s">
        <v>93</v>
      </c>
      <c r="B36" s="98"/>
      <c r="C36" s="98"/>
      <c r="D36" s="98"/>
      <c r="E36" s="98"/>
      <c r="F36" s="98"/>
      <c r="G36" s="98"/>
      <c r="H36" s="98"/>
      <c r="I36" s="98"/>
      <c r="J36" s="98"/>
    </row>
    <row r="37" spans="1:11" x14ac:dyDescent="0.2">
      <c r="A37" s="98"/>
      <c r="B37" s="98"/>
      <c r="C37" s="98"/>
      <c r="D37" s="98"/>
      <c r="E37" s="98"/>
      <c r="F37" s="98"/>
      <c r="G37" s="98"/>
      <c r="H37" s="98"/>
      <c r="I37" s="98"/>
      <c r="J37" s="98"/>
    </row>
  </sheetData>
  <mergeCells count="5">
    <mergeCell ref="A17:E17"/>
    <mergeCell ref="A35:E35"/>
    <mergeCell ref="F35:K35"/>
    <mergeCell ref="F17:K17"/>
    <mergeCell ref="A36:J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17</vt:i4>
      </vt:variant>
    </vt:vector>
  </HeadingPairs>
  <TitlesOfParts>
    <vt:vector size="17" baseType="lpstr">
      <vt:lpstr>Data</vt:lpstr>
      <vt:lpstr>Raman</vt:lpstr>
      <vt:lpstr>XPS</vt:lpstr>
      <vt:lpstr>FTIR</vt:lpstr>
      <vt:lpstr>XRD</vt:lpstr>
      <vt:lpstr>NMR</vt:lpstr>
      <vt:lpstr>CHN</vt:lpstr>
      <vt:lpstr>ESR</vt:lpstr>
      <vt:lpstr>LDI_FTICR_MS</vt:lpstr>
      <vt:lpstr>BPCA_Results</vt:lpstr>
      <vt:lpstr>BPCA_HPLC</vt:lpstr>
      <vt:lpstr>AtomisticModel_Results</vt:lpstr>
      <vt:lpstr>Total_PSD</vt:lpstr>
      <vt:lpstr>g(r)</vt:lpstr>
      <vt:lpstr>Coordiantion</vt:lpstr>
      <vt:lpstr>Cluster_Analysis</vt:lpstr>
      <vt:lpstr>References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Sierra Jimenez, Valentina</cp:lastModifiedBy>
  <cp:revision/>
  <dcterms:created xsi:type="dcterms:W3CDTF">2022-09-21T15:51:09Z</dcterms:created>
  <dcterms:modified xsi:type="dcterms:W3CDTF">2024-04-12T09:46:55Z</dcterms:modified>
  <cp:category/>
  <cp:contentStatus/>
</cp:coreProperties>
</file>